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rv-file\Data\Tariff\Исполнение тарифной сметы\Исполнение тарифной сметы за 2026 год\Слушание за 1 полугодие\"/>
    </mc:Choice>
  </mc:AlternateContent>
  <xr:revisionPtr revIDLastSave="0" documentId="13_ncr:1_{1DC513D3-41BB-40D4-873F-74D8DF49F980}" xr6:coauthVersionLast="47" xr6:coauthVersionMax="47" xr10:uidLastSave="{00000000-0000-0000-0000-000000000000}"/>
  <bookViews>
    <workbookView xWindow="-110" yWindow="-110" windowWidth="25820" windowHeight="13900" xr2:uid="{E3E54858-28B8-4C8F-9F1C-4C7FFF2EA7CE}"/>
  </bookViews>
  <sheets>
    <sheet name="каз" sheetId="1" r:id="rId1"/>
  </sheets>
  <externalReferences>
    <externalReference r:id="rId2"/>
    <externalReference r:id="rId3"/>
  </externalReferences>
  <definedNames>
    <definedName name="_xlnm.Print_Area" localSheetId="0">каз!$A$1:$N$88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75" i="1" l="1"/>
  <c r="C73" i="1"/>
  <c r="C72" i="1"/>
  <c r="C70" i="1"/>
  <c r="C69" i="1"/>
  <c r="C67" i="1"/>
  <c r="C66" i="1"/>
  <c r="C68" i="1" s="1"/>
  <c r="C71" i="1" s="1"/>
  <c r="C74" i="1" s="1"/>
  <c r="C76" i="1" s="1"/>
  <c r="E45" i="1" l="1"/>
  <c r="E44" i="1"/>
  <c r="E42" i="1"/>
  <c r="E41" i="1"/>
  <c r="E40" i="1"/>
  <c r="E39" i="1"/>
  <c r="E38" i="1"/>
  <c r="E43" i="1" l="1"/>
  <c r="J26" i="1"/>
  <c r="I26" i="1"/>
  <c r="A33" i="1" l="1"/>
  <c r="F39" i="1" l="1"/>
  <c r="F40" i="1"/>
  <c r="F41" i="1"/>
  <c r="F44" i="1"/>
  <c r="F45" i="1"/>
  <c r="F38" i="1"/>
  <c r="D43" i="1"/>
  <c r="D46" i="1" s="1"/>
  <c r="K14" i="1"/>
  <c r="K15" i="1"/>
  <c r="K16" i="1"/>
  <c r="K17" i="1"/>
  <c r="K18" i="1"/>
  <c r="K19" i="1"/>
  <c r="K20" i="1"/>
  <c r="K21" i="1"/>
  <c r="K22" i="1"/>
  <c r="K23" i="1"/>
  <c r="K24" i="1"/>
  <c r="K25" i="1"/>
  <c r="K13" i="1"/>
  <c r="K26" i="1" l="1"/>
  <c r="F42" i="1"/>
  <c r="F43" i="1" l="1"/>
  <c r="E46" i="1" l="1"/>
  <c r="F46" i="1" s="1"/>
  <c r="N34" i="1" l="1"/>
  <c r="M34" i="1"/>
  <c r="F26" i="1"/>
  <c r="E26" i="1"/>
  <c r="F82" i="1" l="1"/>
  <c r="F81" i="1"/>
</calcChain>
</file>

<file path=xl/sharedStrings.xml><?xml version="1.0" encoding="utf-8"?>
<sst xmlns="http://schemas.openxmlformats.org/spreadsheetml/2006/main" count="170" uniqueCount="132">
  <si>
    <t>Факт</t>
  </si>
  <si>
    <t>Амортизация</t>
  </si>
  <si>
    <t>факт</t>
  </si>
  <si>
    <t>-</t>
  </si>
  <si>
    <t>6.1</t>
  </si>
  <si>
    <t>млн. ткм</t>
  </si>
  <si>
    <t>№</t>
  </si>
  <si>
    <t>1.</t>
  </si>
  <si>
    <t>2.</t>
  </si>
  <si>
    <t>3.</t>
  </si>
  <si>
    <t>3.1</t>
  </si>
  <si>
    <t xml:space="preserve">
Форма 2</t>
  </si>
  <si>
    <t>%</t>
  </si>
  <si>
    <t>час</t>
  </si>
  <si>
    <t>Форма 3</t>
  </si>
  <si>
    <t>млн т.км</t>
  </si>
  <si>
    <t>млн ткм</t>
  </si>
  <si>
    <t xml:space="preserve"> Бекітілген тарифтік сметаның орындалуы туралы, бекітілген инвестициялық бағдарламаның орындалуы туралы, реттеліп көрсетілетін қызметтердің сапасы мен сенімділігі көрсеткіштерінің сақталуы  және 2026 жылғы 1 жартыжылдықта "Қазақстан-Қытай Құбыры" ЖШС – нің тұтынушылар мен өзге де мүдделі тұлғалар алдында Кеңқияқ-Құмкөл магистральдық құбыры арқылы мұнайды ішкі нарыққа айдау бойынша реттеліп көрсетілетін қызметті ұсыну бойынша қызметінің тиімділік көрсеткіштеріне қол жеткізу туралы есеп </t>
  </si>
  <si>
    <t>Қазақстан Республикасы Ұлттық экономика министрінің 2019 жылғы 13 тамыздағы № 73 бұйрығымен бекітілген «Табиғи монополиялар туралы» ҚР Заңына және Табиғи монополиялар субъектілерінің қызметін жүзеге асыру қағидасының 7-тарауына сәйкес, «Қазақстан-Қытай құбыры» ЖШС бекітілген тарифтік сметаның орындалуы туралы, бекітілген инвестициялық бағдарламаның орындалуы туралы, реттеліп көрсетілетін қызметтердің сапасы мен сенімділігі көрсеткіштерінің сақталуы және 2026 жылғы 1-жартыжылдықта «Кеңқияқ-Құмкөл» МҚ тұтынушылар мен өзге де мүдделі тұлғалар алдында арқылы ішкі нарыққа мұнай айдау бойынша реттеліп көрсетілетін қызметтерді ұсыну бойынша тиімділік көрсеткіштеріне қол жеткізу туралы жария тыңдау (бұдан әрі – Тыңдау) нысанында тыңдаулар өткізеді. Осы тыңдаудың мақсаттары: жариялылықты, хабардар болуды қамтамасыз ету, тұтынушылар мен табиғи монополиялар субъектілері мүдделерінің теңгерімін сақтау, табиғи монополиялар субъектілері қызметінің тұтынушылар мен өзге де мүдделі тұлғалар алдында ашықтығын қамтамасыз ету болып табылады.
Есепте келесі ақпаратты қамтиды:</t>
  </si>
  <si>
    <t>1. Табиғи монополия субъектісі туралы жалпы ақпарат</t>
  </si>
  <si>
    <t xml:space="preserve"> «Қазақстан-Қытай Құбыры» ЖШС 2004 жылғы 6 шілдеде құрылды.
Қазақстан Республикасының Заңына сәйкес құрылды Қазақстан Республикасының Үкіметі мен Қытай Халық Республикасының Үкіметі арасында 2004 жылғы 17 мамырда жасалған Мұнай және газ саласындағы жан-жақты ынтымақтастықты дамыту туралы негіздемелік келісім,  сондай-ақ "ҚазМұнайГаз "ұлттық компаниясы" АҚ мен Қытай Ұлттық Мұнай-газ Корпорациясы (CNPC) арасында 2004 жылғы 17 мамырда жасалған Атасу-Алашанькоу мұнай құбырын салудың негізгі қағидаттары туралы келісім шеңберінде Қазақстан Республикасының «Жауапкершілігі шектеулі және қосымша жауапкершілігі бар серіктестіктер туралы» Заңына сәйкес құрылды.
Серіктестік мұнай құбырларын жобалауды, салуды және пайдалануды жүзеге асыру үшін құрылды.
Серіктестіктің құрылтайшылары «ҚазТрансОйл» АҚ 50% және Қытай ұлттық Мұнай мен газды барлау және игеру корпорациясы (CNODC) 50% болып табылады.
Серіктестіктің жарғылық капиталы 13 млрд. теңгені құрайды.</t>
  </si>
  <si>
    <t>2. Қазақстан-Қытай Құбыры ЖШС-нің 2026 жылғы 1-жартыжылдықтағы бекітілген инвестициялық бағдарламасының орындалуы туралы ақпарат</t>
  </si>
  <si>
    <t xml:space="preserve"> 2019 жылғы 13 тамыздағы № 73  Қазақстан Республикасы Ұлттық экономика министрінің бұйрығымен бекітілген Табиғи монополиялар субъектілерінің қызметін жүзеге асыру қағидаларына 5-қосымша
1-нысан</t>
  </si>
  <si>
    <t>№ т/т</t>
  </si>
  <si>
    <t>Реттеліп көрсетілетін қызметтерді ұсынудың жоспарлы және нақты көлемдері туралы ақпарат</t>
  </si>
  <si>
    <t>Реттеліп көрсетілетін қызметтердің атауы және қызмет көрсетілетін аумақ</t>
  </si>
  <si>
    <t>Іс-шаралар атауы</t>
  </si>
  <si>
    <t>Өлшем бірлігі</t>
  </si>
  <si>
    <t>Заттай көрсеткіштердегі саны</t>
  </si>
  <si>
    <t>Жоспар</t>
  </si>
  <si>
    <t>Инвестициялық бағдарлама шеңберінде қызмет көрсету кезеңі</t>
  </si>
  <si>
    <t>Пайда мен залал туралы есеп</t>
  </si>
  <si>
    <t>Инвестициялық бағдарлама сомасы (мың теңге)</t>
  </si>
  <si>
    <t>Ауытқу</t>
  </si>
  <si>
    <t>Ауытқу себептері</t>
  </si>
  <si>
    <t xml:space="preserve"> Трасса бойындағы шайылған жерлерде өткелдер учаскелеріндегі су ағызу құрылғысы</t>
  </si>
  <si>
    <t>Кеңқияқ-Құмкөл МҚ ЭХҚ жүйесін күрделі жөндеу</t>
  </si>
  <si>
    <t>«Кеңқияқ - Құмкөл» МҚ «Арал» ТҚҚҚТ МҚК енгізу</t>
  </si>
  <si>
    <t>Кеңқияқ-Құмкөл МҚ телемеханика және байланыс блок-бокстарының тіршілікті қамтамасыз ету жүйелерін жаңғырту жұмыстары (ЖІЖ)</t>
  </si>
  <si>
    <t>«Кеңқияқ – Құмкөл» магистральдық мұнай құбырының пайдалану және техникалық қызмет көрсету жұмыстарына, сондай-ақ авариялық жағдайларға жедел ден қоюға тартылатын автокөлік пен арнайы техниканың жеткілікті жарақтандырылуын қамтамасыз ету.</t>
  </si>
  <si>
    <t>Магистральдық құбырлар жүйесі арқылы мұнай айдау бойынша қызмет</t>
  </si>
  <si>
    <t>«Кеңқияқ – Құмкөл» магистральдық мұнай құбырының пайдалану және техникалық қызмет көрсету жұмыстарына, сондай-ақ авариялық жағдайларға жедел ден қоюға тартылатын объектілерді қосымша жабдықтармен және құрылғылармен жарақтандыруды, сондай-ақ қолданыстағы жабдықтар мен құрылғыларды ауыстыруды қамтамасыз ету.</t>
  </si>
  <si>
    <t>мың.тонна</t>
  </si>
  <si>
    <t xml:space="preserve">Ысырма редукторы мен электр жетегі арасындағы диэлектрлік ендірмені монтаждау үшін Кеңқияқ-Құмкөл МҚ AUMA маркалы ысырмалардың электр жетектерін реконструкциялау </t>
  </si>
  <si>
    <t>2026 жыл</t>
  </si>
  <si>
    <t>Қазақстан Республикасы Қаржы министрінің 2017 жылғы 28 маусымдағы № 404 бұйрығымен бекітілген нысан бойынша пайда мен зиян туралы есеп</t>
  </si>
  <si>
    <t>Кеңқияқ – Құмкөл МҚ Құмкөл мұнай саны мен сапа көрсеткіштерін өлшеу жүйесінің жабдықтарын жаңғырту</t>
  </si>
  <si>
    <t>«Самұрық-Қазына» АҚ электрондық сатып алу порталында сатып алу рәсімдері жүргізілуде.</t>
  </si>
  <si>
    <t>Өткізілген сатып алу рәсімдерінің қорытындысы бойынша қызметтерді жеткізушімен шарт жасалды. ҚМЖ жүргізілуде.</t>
  </si>
  <si>
    <t>Өткізілген сатып алу рәсімдерінің қорытындысы бойынша қызметтерді жеткізушімен шарт жасалды. ҚМЖ басталды.</t>
  </si>
  <si>
    <t>Өткізілген сатып алу рәсімдерінің қорытындысы бойынша қызметтерді жеткізушімен шарт жасалды.</t>
  </si>
  <si>
    <t>Тендер қорытындысы бойынша жеңімпаз айқындалды, шартты келісу рәсімі жүргізілуде.</t>
  </si>
  <si>
    <t>Өткізілген сатып алу рәсімдерінің қорытындысы бойынша қызметтерді жеткізушілермен шарттар жасалды.</t>
  </si>
  <si>
    <t>Аталған іс-шараның бір бөлігі 2025 жылдан 2026 жылға ауыстырылды. Іс-шара орындалды.</t>
  </si>
  <si>
    <t>Кеңқияқ-Құмкөл МҚ бұрын тоқтатылған рұқсат етілмеген кесінділерін композиттік материалмен жөндеу жұмыстары</t>
  </si>
  <si>
    <t>Негізгі құралдарды сатып алу</t>
  </si>
  <si>
    <t>Кеңқияқ-Құмкөл МҚ ТРБ жаңғырту</t>
  </si>
  <si>
    <t>Жиыны:</t>
  </si>
  <si>
    <t xml:space="preserve">Кеңқияқ - Құмкөл МҚ Бағдарламаланатын логикалық бақылаушыларды (БЛК) жаңғырту  </t>
  </si>
  <si>
    <t>Инвестициялық бағдарламаны қаржыландырудың нақты шарттары мен мөлшері туралы ақпарат, мың теңге</t>
  </si>
  <si>
    <t>Инвестициялық бағдарламада бекітілген көрсеткіштермен инвестициялық бағдарламаның нақты орындалу көрсеткіштерін салыстыру туралы ақпарат.</t>
  </si>
  <si>
    <t>Пайда</t>
  </si>
  <si>
    <t>Қарыз қаражаты</t>
  </si>
  <si>
    <t>Бюджет қаражаты</t>
  </si>
  <si>
    <t>Бекітілген инвестициялық бағдарламаға байланысты заттай мәнде шикізат, материалдар, отын мен энергия шығынын төмендету</t>
  </si>
  <si>
    <t xml:space="preserve">Бекітілген инвестициялық бағдарламаға байланысты іске асыру жылдары бойынша негізгі қорлардың (активтердің) тозуын (физикалық) төмендету, %, 
</t>
  </si>
  <si>
    <t>Бекітілген инвестициялық бағдарламаға байланысты іске асыру жылдары бойынша шығындарды төмендету, %</t>
  </si>
  <si>
    <t>Бекітілген инвестициялық бағдарламаға байланысты іске асыру жылдары бойынша авариялықты төмендету</t>
  </si>
  <si>
    <t>өткен жылдың фактісі</t>
  </si>
  <si>
    <t>ағымдағы жылдың фактісі</t>
  </si>
  <si>
    <t>жоспар</t>
  </si>
  <si>
    <t>Қол жеткізілген нақты көрсеткіштердің бекітілген инвестициялық бағдарламадағы көрсеткіштерден ауытқу себептерін түсіндіру</t>
  </si>
  <si>
    <t>Ұсынылатын реттеліп көрсетілетін қызметтердің сапасы мен сенімділігін арттыруды бағалау</t>
  </si>
  <si>
    <t xml:space="preserve">3. 2026 жылғы 1 жартыжылдықта "Кеңқияқ-Құмкөл" магистральдық құбыры арқылы мұнайды ішкі нарыққа айдау бойынша реттеліп көрсетілетін қызметке бекітілген тарифтік сметаның орындалуы туралы ақпарат </t>
  </si>
  <si>
    <t>Тарифтік смета көрсеткіштерінің атауы</t>
  </si>
  <si>
    <t>Бекітілген тарифтік сметада көзделген</t>
  </si>
  <si>
    <t>Тарифтік сметаның нақты қалыптасқан көрсеткіштері</t>
  </si>
  <si>
    <t>Ауытқу, %</t>
  </si>
  <si>
    <t>Бақыланатын шығыстар</t>
  </si>
  <si>
    <t>Бақыланбайтын шығыстар</t>
  </si>
  <si>
    <t>Амортизация, оның ішінде:</t>
  </si>
  <si>
    <t>инвестициялық бағдарламада ескерілген</t>
  </si>
  <si>
    <t>Рұқсат етілетін пайда (тиімділік үшін сыйақы төлегенге дейін), оның ішінде:</t>
  </si>
  <si>
    <t>Барлық кірістер</t>
  </si>
  <si>
    <t>Көрсетілген қызметтердің көлемі</t>
  </si>
  <si>
    <t>Жүк айналымы</t>
  </si>
  <si>
    <t>Тариф (ҚҚС-сыз)</t>
  </si>
  <si>
    <t>мың.теңге</t>
  </si>
  <si>
    <t>1000 км-ге теңге/тонна</t>
  </si>
  <si>
    <t>4. 2026 жылдың 1 жартыжылдығының қорытындылары бойынша «Кеңқияқ-Құмкөл» магистральдық құбыры арқылы «Қазақстан-Қытай құбыры» ЖШС ішкі нарығына мұнай айдау бойынша реттеліп көрсетілетін қызметтердің сапасы және сенімділік көрсеткіштерін сақтау туралы ақпарат.</t>
  </si>
  <si>
    <t>Сапа және сенімділік көрсеткіші</t>
  </si>
  <si>
    <t>2026 жылға арналған жоспар</t>
  </si>
  <si>
    <t>2026 жылғы 1-жартыжылдық фактісі</t>
  </si>
  <si>
    <t>Инвестициялық бағдарламада көзделген іс-шараларды уақтылы орындау</t>
  </si>
  <si>
    <t>Реттеліп көрсетілетін қызмет бойынша кәсіпорында инновациялық технологияларды енгізу</t>
  </si>
  <si>
    <t>іс-шара</t>
  </si>
  <si>
    <t>Тауарды тасымалдау кезінде оның сапасын, сенімділігін және басқа да тұтынушылық қасиеттерін сақтау</t>
  </si>
  <si>
    <t>Магистральдық құбырлар арқылы мұнайдың жүк айналымына электр энергиясының үлестік шығысын төмендету не қабылданған деңгейде сақтау</t>
  </si>
  <si>
    <t>мың кВтс/млн т.км</t>
  </si>
  <si>
    <t>Табиғи монополиялар саласындағы заңнаманы бұзушылықтар саны</t>
  </si>
  <si>
    <t>мың. квтч</t>
  </si>
  <si>
    <t xml:space="preserve">Мұнай құбырының ұзақ мерзімді авариясыз режимін қамтамасыз ету
 </t>
  </si>
  <si>
    <t>Авариялық жағдайлардың алдын алу мақсатында бекітілген жұмыс жүргізу жоспарларының кестелерін орындау</t>
  </si>
  <si>
    <t>бірлік</t>
  </si>
  <si>
    <t>Аварияларды жою уақыты</t>
  </si>
  <si>
    <t>Басшы құрамның біліктілік талаптарын сақтау</t>
  </si>
  <si>
    <t>Негізгі құралдардың тозуын төмендету</t>
  </si>
  <si>
    <t>5. Серіктестік қызметінің 2026 жылғы 1-жартыжылдықтағы негізгі қаржы-экономикалық көрсеткіштері туралы.</t>
  </si>
  <si>
    <t>Атауы</t>
  </si>
  <si>
    <t>2026 жылғы 1 жартыжылдықтағы нақты көрсеткіштер (жедел)
(тыс.тенге)</t>
  </si>
  <si>
    <t>Түсім</t>
  </si>
  <si>
    <t>Қызметтердің өзіндік құны</t>
  </si>
  <si>
    <t>Жалпы пайда</t>
  </si>
  <si>
    <t>Әкімшілік шығыстар</t>
  </si>
  <si>
    <t>Негізгі емес қызметтен түсетін басқа да кірістер</t>
  </si>
  <si>
    <t>Салық салынғанға дейінгі пайда/( залал)</t>
  </si>
  <si>
    <t>Табыс салығы бойынша шығыс</t>
  </si>
  <si>
    <t>Таза кіріс (шығын)</t>
  </si>
  <si>
    <t>6.  Есепті кезеңде ұсынылған реттеліп көрсетілетін қызметтердің көлемі туралы</t>
  </si>
  <si>
    <t xml:space="preserve">Өлшем бірлігі      </t>
  </si>
  <si>
    <t>2026 жылға көзделген</t>
  </si>
  <si>
    <t xml:space="preserve">Ауытқу,  % </t>
  </si>
  <si>
    <t>Мұнай айдау көлемі</t>
  </si>
  <si>
    <t>мың. Тонна</t>
  </si>
  <si>
    <t>8. Қызметтің перспективалары туралы (даму жоспарлары)</t>
  </si>
  <si>
    <t xml:space="preserve">1) Мұнайды үздіксіз тасымалдауды, магистральдық мұнай құбырлары объектілерін сенімді және қауіпсіз пайдалануды қамтамасыз ету;
2) 2026 жылға арналған Кеңқияқ-Құмкөл МҚ жүйесі арқылы ҚР ішкі нарығына мұнай айдау бойынша реттеліп көрсетілетін қызметтерге инвестициялық бағдарламаны және тарифтік сметаны орындау.
3) 2026 жылғы реттеліп көрсетілетін қызметтердің сапа және сенімділік көрсеткіштерін орындау.                                                                                                                                                                                                                    </t>
  </si>
  <si>
    <t>7. Реттеліп көрсетілетін қызметтерді тұтынушылармен жүргізілетін жұмыс туралы</t>
  </si>
  <si>
    <t>Есепті кезеңде Серіктестік Кеңқияқ-Құмкөл магистральдық мұнай құбыры арқылы ішкі нарыққа тасымалдауға 65 шарт жасасты, оның ішінде 45 жүк жөнелтуші тасымалдады. Бұл ретте «Кеңқияқ-Құмкөл» МҚ арқылы ішкі нарыққа жүк айналымы 2026 жылғы 1-жартыжылдықта жылына 5 881 млн. тонна/км мөлшерінде бекітілген жоспармен 3 180 млн. тонна/км құрады, орындалуы 46% -ды құрайды. Күн сайын мұнайдың тәуліктік балансы жүргізіледі, айдау бойынша деректер өңделеді, олардың негізінде мұнайдың коммерциялық операцияларын есепке алу бақыланады, тапсырушы және қабылдаушы тараптардың өзара іс-қимылы үйлестіріледі. Мұнайдың сапасы мен мөлшерiн бақылауды Серiктестiк «ҚазТрансОйл» АҚ-мен бiрлесiп жүзеге асырады.</t>
  </si>
  <si>
    <t>Операциялық пайда жиынтығы</t>
  </si>
  <si>
    <t>Қаржыландыру бойынша шығыстар</t>
  </si>
  <si>
    <t>меншікті қаражат</t>
  </si>
  <si>
    <t>Кеңқияқ-Құмкөл МҚ арқылы өтпелер салу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</si>
</sst>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18" x14ac:knownFonts="1">
    <font>
      <sz val="11"/>
      <color theme="1"/>
      <name val="Calibri"/>
      <family val="2"/>
      <charset val="204"/>
      <scheme val="minor"/>
    </font>
    <font>
      <sz val="11"/>
      <color theme="1"/>
      <name val="Calibri"/>
      <family val="2"/>
      <charset val="204"/>
      <scheme val="minor"/>
    </font>
    <font>
      <sz val="12"/>
      <color theme="1"/>
      <name val="Times New Roman"/>
      <family val="1"/>
      <charset val="204"/>
    </font>
    <font>
      <sz val="10"/>
      <name val="Arial Cyr"/>
      <charset val="204"/>
    </font>
    <font>
      <sz val="10"/>
      <name val="Arial Cyr"/>
      <family val="2"/>
      <charset val="204"/>
    </font>
    <font>
      <sz val="14"/>
      <color theme="1"/>
      <name val="Times New Roman"/>
      <family val="1"/>
      <charset val="204"/>
    </font>
    <font>
      <b/>
      <sz val="13"/>
      <color theme="1"/>
      <name val="Times New Roman"/>
      <family val="1"/>
      <charset val="204"/>
    </font>
    <font>
      <sz val="13"/>
      <color theme="1"/>
      <name val="Times New Roman"/>
      <family val="1"/>
      <charset val="204"/>
    </font>
    <font>
      <b/>
      <sz val="13"/>
      <name val="Times New Roman"/>
      <family val="1"/>
      <charset val="204"/>
    </font>
    <font>
      <sz val="13"/>
      <name val="Times New Roman"/>
      <family val="1"/>
      <charset val="204"/>
    </font>
    <font>
      <sz val="13"/>
      <color theme="1"/>
      <name val="Calibri"/>
      <family val="2"/>
      <charset val="204"/>
      <scheme val="minor"/>
    </font>
    <font>
      <sz val="13"/>
      <color indexed="8"/>
      <name val="Times New Roman"/>
      <family val="1"/>
      <charset val="204"/>
    </font>
    <font>
      <sz val="8"/>
      <name val="Calibri"/>
      <family val="2"/>
      <charset val="204"/>
      <scheme val="minor"/>
    </font>
    <font>
      <sz val="11"/>
      <color theme="1"/>
      <name val="Calibri"/>
      <family val="2"/>
      <scheme val="minor"/>
    </font>
    <font>
      <sz val="12"/>
      <name val="Times New Roman"/>
      <family val="1"/>
      <charset val="204"/>
    </font>
    <font>
      <b/>
      <sz val="12"/>
      <color rgb="FF000000"/>
      <name val="Times New Roman"/>
      <family val="1"/>
      <charset val="204"/>
    </font>
    <font>
      <sz val="12"/>
      <color rgb="FF000000"/>
      <name val="Times New Roman"/>
      <family val="1"/>
      <charset val="204"/>
    </font>
    <font>
      <b/>
      <sz val="12"/>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theme="3" tint="0.79998168889431442"/>
        <bgColor indexed="64"/>
      </patternFill>
    </fill>
  </fills>
  <borders count="13">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3" fillId="0" borderId="0"/>
    <xf numFmtId="0" fontId="1" fillId="0" borderId="0"/>
    <xf numFmtId="0" fontId="4" fillId="0" borderId="0"/>
    <xf numFmtId="0" fontId="13" fillId="0" borderId="0"/>
  </cellStyleXfs>
  <cellXfs count="137">
    <xf numFmtId="0" fontId="0" fillId="0" borderId="0" xfId="0"/>
    <xf numFmtId="0" fontId="2" fillId="0" borderId="0" xfId="0" applyFont="1"/>
    <xf numFmtId="0" fontId="2" fillId="2" borderId="0" xfId="0" applyFont="1" applyFill="1"/>
    <xf numFmtId="0" fontId="5" fillId="0" borderId="0" xfId="0" applyFont="1"/>
    <xf numFmtId="0" fontId="5" fillId="2" borderId="0" xfId="0" applyFont="1" applyFill="1"/>
    <xf numFmtId="0" fontId="7" fillId="0" borderId="0" xfId="0" applyFont="1"/>
    <xf numFmtId="0" fontId="6" fillId="0" borderId="0" xfId="0" applyFont="1" applyAlignment="1">
      <alignment vertical="center"/>
    </xf>
    <xf numFmtId="3" fontId="7" fillId="0" borderId="0" xfId="0" applyNumberFormat="1" applyFont="1"/>
    <xf numFmtId="0" fontId="6" fillId="2" borderId="0" xfId="0" applyFont="1" applyFill="1" applyAlignment="1">
      <alignment vertical="center"/>
    </xf>
    <xf numFmtId="0" fontId="7" fillId="2" borderId="0" xfId="0" applyFont="1" applyFill="1"/>
    <xf numFmtId="3" fontId="7" fillId="2" borderId="0" xfId="0" applyNumberFormat="1" applyFont="1" applyFill="1"/>
    <xf numFmtId="0" fontId="7" fillId="2" borderId="0" xfId="0" applyFont="1" applyFill="1" applyAlignment="1">
      <alignment vertical="center" wrapText="1"/>
    </xf>
    <xf numFmtId="0" fontId="7" fillId="2" borderId="0" xfId="0" applyFont="1" applyFill="1" applyAlignment="1">
      <alignment wrapText="1"/>
    </xf>
    <xf numFmtId="3" fontId="6" fillId="2" borderId="7" xfId="0" applyNumberFormat="1" applyFont="1" applyFill="1" applyBorder="1" applyAlignment="1">
      <alignment horizontal="center" vertical="center"/>
    </xf>
    <xf numFmtId="0" fontId="6" fillId="2" borderId="7" xfId="0" applyFont="1" applyFill="1" applyBorder="1" applyAlignment="1">
      <alignment horizontal="center" vertical="center"/>
    </xf>
    <xf numFmtId="0" fontId="6" fillId="2" borderId="7" xfId="0" applyFont="1" applyFill="1" applyBorder="1" applyAlignment="1">
      <alignment horizontal="center"/>
    </xf>
    <xf numFmtId="3" fontId="6" fillId="2" borderId="7" xfId="0" applyNumberFormat="1" applyFont="1" applyFill="1" applyBorder="1" applyAlignment="1">
      <alignment horizontal="center"/>
    </xf>
    <xf numFmtId="0" fontId="7" fillId="2" borderId="7" xfId="0" applyFont="1" applyFill="1" applyBorder="1" applyAlignment="1">
      <alignment horizontal="center" vertical="center"/>
    </xf>
    <xf numFmtId="0" fontId="7" fillId="2" borderId="7" xfId="0" applyFont="1" applyFill="1" applyBorder="1" applyAlignment="1">
      <alignment vertical="center" wrapText="1"/>
    </xf>
    <xf numFmtId="0" fontId="6" fillId="2" borderId="7" xfId="0" applyFont="1" applyFill="1" applyBorder="1" applyAlignment="1">
      <alignment vertical="center" wrapText="1"/>
    </xf>
    <xf numFmtId="3" fontId="7" fillId="2" borderId="7" xfId="0" applyNumberFormat="1" applyFont="1" applyFill="1" applyBorder="1" applyAlignment="1">
      <alignment vertical="center" wrapText="1"/>
    </xf>
    <xf numFmtId="3" fontId="6" fillId="2" borderId="7" xfId="0" applyNumberFormat="1" applyFont="1" applyFill="1" applyBorder="1" applyAlignment="1">
      <alignment horizontal="center" vertical="center" wrapText="1"/>
    </xf>
    <xf numFmtId="3" fontId="6" fillId="0" borderId="7"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3" fontId="6" fillId="0" borderId="7" xfId="0" applyNumberFormat="1" applyFont="1" applyBorder="1" applyAlignment="1">
      <alignment horizontal="center" vertical="center"/>
    </xf>
    <xf numFmtId="3" fontId="7" fillId="0" borderId="7" xfId="0" applyNumberFormat="1" applyFont="1" applyBorder="1" applyAlignment="1">
      <alignment horizontal="center" vertical="center" wrapText="1"/>
    </xf>
    <xf numFmtId="9" fontId="7" fillId="0" borderId="7" xfId="0" applyNumberFormat="1" applyFont="1" applyBorder="1" applyAlignment="1">
      <alignment horizontal="center" vertical="center" wrapText="1"/>
    </xf>
    <xf numFmtId="3" fontId="6" fillId="0" borderId="7" xfId="0" applyNumberFormat="1" applyFont="1" applyBorder="1" applyAlignment="1">
      <alignment vertical="center" wrapText="1"/>
    </xf>
    <xf numFmtId="0" fontId="7" fillId="0" borderId="7" xfId="0" applyFont="1" applyBorder="1" applyAlignment="1">
      <alignment horizontal="center" vertical="center"/>
    </xf>
    <xf numFmtId="3" fontId="7" fillId="0" borderId="7" xfId="0" applyNumberFormat="1" applyFont="1" applyBorder="1" applyAlignment="1">
      <alignment vertical="center" wrapText="1"/>
    </xf>
    <xf numFmtId="49" fontId="9" fillId="0" borderId="7" xfId="4" applyNumberFormat="1" applyFont="1" applyBorder="1" applyAlignment="1">
      <alignment horizontal="center" vertical="center"/>
    </xf>
    <xf numFmtId="49" fontId="8" fillId="0" borderId="7" xfId="4" applyNumberFormat="1" applyFont="1" applyBorder="1" applyAlignment="1">
      <alignment horizontal="center" vertical="center"/>
    </xf>
    <xf numFmtId="165" fontId="9" fillId="0" borderId="7" xfId="4" applyNumberFormat="1" applyFont="1" applyBorder="1" applyAlignment="1">
      <alignment horizontal="center" vertical="center"/>
    </xf>
    <xf numFmtId="49" fontId="8" fillId="0" borderId="7" xfId="4" applyNumberFormat="1" applyFont="1" applyBorder="1" applyAlignment="1">
      <alignment horizontal="left" vertical="center" wrapText="1"/>
    </xf>
    <xf numFmtId="49" fontId="9" fillId="0" borderId="7" xfId="4" applyNumberFormat="1" applyFont="1" applyBorder="1" applyAlignment="1">
      <alignment horizontal="left" vertical="center" wrapText="1"/>
    </xf>
    <xf numFmtId="49" fontId="8" fillId="3" borderId="7" xfId="4" applyNumberFormat="1" applyFont="1" applyFill="1" applyBorder="1" applyAlignment="1">
      <alignment horizontal="center" vertical="center"/>
    </xf>
    <xf numFmtId="49" fontId="8" fillId="3" borderId="7" xfId="4" applyNumberFormat="1" applyFont="1" applyFill="1" applyBorder="1" applyAlignment="1">
      <alignment horizontal="left" vertical="center" wrapText="1"/>
    </xf>
    <xf numFmtId="3" fontId="8" fillId="3" borderId="7" xfId="4" applyNumberFormat="1" applyFont="1" applyFill="1" applyBorder="1" applyAlignment="1">
      <alignment horizontal="center" vertical="center" wrapText="1"/>
    </xf>
    <xf numFmtId="3" fontId="11" fillId="0" borderId="7" xfId="0" applyNumberFormat="1" applyFont="1" applyBorder="1" applyAlignment="1">
      <alignment horizontal="center" vertical="center"/>
    </xf>
    <xf numFmtId="3" fontId="8" fillId="0" borderId="7" xfId="4" applyNumberFormat="1" applyFont="1" applyBorder="1" applyAlignment="1">
      <alignment horizontal="center" vertical="center" wrapText="1"/>
    </xf>
    <xf numFmtId="3" fontId="9" fillId="0" borderId="7" xfId="4" applyNumberFormat="1" applyFont="1" applyBorder="1" applyAlignment="1">
      <alignment horizontal="center" vertical="center" wrapText="1"/>
    </xf>
    <xf numFmtId="0" fontId="10" fillId="0" borderId="0" xfId="0" applyFont="1" applyAlignment="1">
      <alignment vertical="center"/>
    </xf>
    <xf numFmtId="3" fontId="8" fillId="3" borderId="7" xfId="4" applyNumberFormat="1" applyFont="1" applyFill="1" applyBorder="1" applyAlignment="1">
      <alignment horizontal="left" vertical="center" wrapText="1"/>
    </xf>
    <xf numFmtId="49" fontId="8" fillId="3" borderId="7" xfId="4" applyNumberFormat="1" applyFont="1" applyFill="1" applyBorder="1" applyAlignment="1">
      <alignment horizontal="center" vertical="center" wrapText="1"/>
    </xf>
    <xf numFmtId="3" fontId="7" fillId="0" borderId="7" xfId="0" applyNumberFormat="1" applyFont="1" applyBorder="1" applyAlignment="1">
      <alignment horizontal="center" vertical="center"/>
    </xf>
    <xf numFmtId="0" fontId="7" fillId="0" borderId="0" xfId="0" applyFont="1" applyAlignment="1">
      <alignment vertical="center" wrapText="1"/>
    </xf>
    <xf numFmtId="0" fontId="7" fillId="0" borderId="0" xfId="0" applyFont="1" applyAlignment="1">
      <alignment horizontal="left" vertical="center"/>
    </xf>
    <xf numFmtId="3" fontId="9" fillId="0" borderId="7" xfId="4" applyNumberFormat="1" applyFont="1" applyFill="1" applyBorder="1" applyAlignment="1">
      <alignment horizontal="center" vertical="center" wrapText="1"/>
    </xf>
    <xf numFmtId="0" fontId="2" fillId="0" borderId="7" xfId="0" applyFont="1" applyBorder="1" applyAlignment="1">
      <alignment vertical="center" wrapText="1"/>
    </xf>
    <xf numFmtId="0" fontId="7" fillId="0" borderId="12" xfId="0" applyFont="1" applyBorder="1" applyAlignment="1">
      <alignment horizontal="center" vertical="center" wrapText="1"/>
    </xf>
    <xf numFmtId="4" fontId="7" fillId="2" borderId="7" xfId="0" applyNumberFormat="1" applyFont="1" applyFill="1" applyBorder="1" applyAlignment="1">
      <alignment horizontal="center" vertical="center" wrapText="1"/>
    </xf>
    <xf numFmtId="4" fontId="9" fillId="0" borderId="7" xfId="0" applyNumberFormat="1" applyFont="1" applyBorder="1" applyAlignment="1">
      <alignment horizontal="center" vertical="center" wrapText="1"/>
    </xf>
    <xf numFmtId="0" fontId="2" fillId="2" borderId="7" xfId="5" applyFont="1" applyFill="1" applyBorder="1" applyAlignment="1">
      <alignment horizontal="left" vertical="center" wrapText="1"/>
    </xf>
    <xf numFmtId="0" fontId="2" fillId="0" borderId="7" xfId="5" applyFont="1" applyBorder="1" applyAlignment="1">
      <alignment horizontal="left" vertical="center" wrapText="1"/>
    </xf>
    <xf numFmtId="0" fontId="14" fillId="2" borderId="7" xfId="5" applyFont="1" applyFill="1" applyBorder="1" applyAlignment="1">
      <alignment horizontal="left" vertical="center" wrapText="1"/>
    </xf>
    <xf numFmtId="164" fontId="7" fillId="2" borderId="7" xfId="1" applyNumberFormat="1" applyFont="1" applyFill="1" applyBorder="1" applyAlignment="1">
      <alignment horizontal="center" vertical="center" wrapText="1"/>
    </xf>
    <xf numFmtId="164" fontId="7" fillId="2" borderId="7" xfId="0" applyNumberFormat="1" applyFont="1" applyFill="1" applyBorder="1" applyAlignment="1">
      <alignment horizontal="center" vertical="center" wrapText="1"/>
    </xf>
    <xf numFmtId="0" fontId="15" fillId="0" borderId="7" xfId="0" applyFont="1" applyBorder="1" applyAlignment="1">
      <alignment horizontal="center" vertical="center" wrapText="1"/>
    </xf>
    <xf numFmtId="0" fontId="15" fillId="2" borderId="7" xfId="0" applyFont="1" applyFill="1" applyBorder="1" applyAlignment="1">
      <alignment horizontal="center" vertical="center" wrapText="1"/>
    </xf>
    <xf numFmtId="0" fontId="16" fillId="0" borderId="7" xfId="0" applyFont="1" applyBorder="1" applyAlignment="1">
      <alignment horizontal="center" vertical="center" wrapText="1"/>
    </xf>
    <xf numFmtId="0" fontId="15" fillId="0" borderId="7" xfId="0" applyFont="1" applyBorder="1" applyAlignment="1">
      <alignment horizontal="justify" vertical="center" wrapText="1"/>
    </xf>
    <xf numFmtId="3" fontId="2" fillId="2" borderId="7" xfId="0" applyNumberFormat="1" applyFont="1" applyFill="1" applyBorder="1" applyAlignment="1">
      <alignment horizontal="center" vertical="center" wrapText="1"/>
    </xf>
    <xf numFmtId="9" fontId="2" fillId="2" borderId="7" xfId="2" applyFont="1" applyFill="1" applyBorder="1" applyAlignment="1">
      <alignment horizontal="center" vertical="center" wrapText="1"/>
    </xf>
    <xf numFmtId="49" fontId="16" fillId="0" borderId="7" xfId="0" applyNumberFormat="1" applyFont="1" applyBorder="1" applyAlignment="1">
      <alignment horizontal="center" vertical="center" wrapText="1"/>
    </xf>
    <xf numFmtId="0" fontId="16" fillId="0" borderId="7" xfId="0" applyFont="1" applyBorder="1" applyAlignment="1">
      <alignment horizontal="justify" vertical="center" wrapText="1"/>
    </xf>
    <xf numFmtId="0" fontId="2" fillId="0" borderId="7" xfId="0" applyFont="1" applyBorder="1" applyAlignment="1">
      <alignment horizontal="center" vertical="center" wrapText="1"/>
    </xf>
    <xf numFmtId="3" fontId="17" fillId="2" borderId="7" xfId="0" applyNumberFormat="1" applyFont="1" applyFill="1" applyBorder="1" applyAlignment="1">
      <alignment horizontal="center" vertical="center" wrapText="1"/>
    </xf>
    <xf numFmtId="9" fontId="17" fillId="2" borderId="7" xfId="2" applyFont="1" applyFill="1" applyBorder="1" applyAlignment="1">
      <alignment horizontal="center" vertical="center" wrapText="1"/>
    </xf>
    <xf numFmtId="4" fontId="17" fillId="2" borderId="7" xfId="0" applyNumberFormat="1" applyFont="1" applyFill="1" applyBorder="1" applyAlignment="1">
      <alignment horizontal="center" vertical="center" wrapText="1"/>
    </xf>
    <xf numFmtId="0" fontId="16" fillId="0" borderId="0" xfId="0" applyFont="1" applyBorder="1" applyAlignment="1">
      <alignment horizontal="center" vertical="center" wrapText="1"/>
    </xf>
    <xf numFmtId="0" fontId="15" fillId="0" borderId="0" xfId="0" applyFont="1" applyBorder="1" applyAlignment="1">
      <alignment horizontal="justify" vertical="center" wrapText="1"/>
    </xf>
    <xf numFmtId="4" fontId="17" fillId="2" borderId="0" xfId="0" applyNumberFormat="1" applyFont="1" applyFill="1" applyBorder="1" applyAlignment="1">
      <alignment horizontal="center" vertical="center" wrapText="1"/>
    </xf>
    <xf numFmtId="0" fontId="15" fillId="0" borderId="7" xfId="0" applyFont="1" applyBorder="1" applyAlignment="1">
      <alignment vertical="center" wrapText="1"/>
    </xf>
    <xf numFmtId="0" fontId="2" fillId="0" borderId="7" xfId="0" applyFont="1" applyBorder="1" applyAlignment="1">
      <alignment horizontal="left" vertical="center" wrapText="1"/>
    </xf>
    <xf numFmtId="0" fontId="2" fillId="2" borderId="7" xfId="0" applyFont="1" applyFill="1" applyBorder="1" applyAlignment="1">
      <alignment horizontal="left" vertical="center" wrapText="1"/>
    </xf>
    <xf numFmtId="10" fontId="2" fillId="0" borderId="7" xfId="0" applyNumberFormat="1" applyFont="1" applyBorder="1" applyAlignment="1">
      <alignment horizontal="center" vertical="center" wrapText="1"/>
    </xf>
    <xf numFmtId="165" fontId="2" fillId="2" borderId="7" xfId="0" applyNumberFormat="1" applyFont="1" applyFill="1" applyBorder="1" applyAlignment="1">
      <alignment horizontal="center" vertical="center" wrapText="1"/>
    </xf>
    <xf numFmtId="0" fontId="2" fillId="0" borderId="0" xfId="0" applyFont="1" applyBorder="1" applyAlignment="1">
      <alignment horizontal="center" vertical="center" wrapText="1"/>
    </xf>
    <xf numFmtId="0" fontId="7" fillId="0" borderId="0" xfId="0" applyFont="1" applyAlignment="1">
      <alignment horizontal="left" vertical="center" wrapText="1"/>
    </xf>
    <xf numFmtId="4" fontId="6" fillId="2" borderId="7" xfId="0" applyNumberFormat="1" applyFont="1" applyFill="1" applyBorder="1" applyAlignment="1">
      <alignment horizontal="center" vertical="center" wrapText="1"/>
    </xf>
    <xf numFmtId="0" fontId="2" fillId="0" borderId="7" xfId="0" applyFont="1" applyBorder="1" applyAlignment="1">
      <alignment horizontal="left" vertical="center" wrapText="1"/>
    </xf>
    <xf numFmtId="0" fontId="15" fillId="2" borderId="7" xfId="0" applyFont="1" applyFill="1" applyBorder="1" applyAlignment="1">
      <alignment horizontal="center" vertical="center" wrapText="1"/>
    </xf>
    <xf numFmtId="4" fontId="2" fillId="2" borderId="6" xfId="5" applyNumberFormat="1" applyFont="1" applyFill="1" applyBorder="1" applyAlignment="1">
      <alignment horizontal="center" vertical="center"/>
    </xf>
    <xf numFmtId="0" fontId="2" fillId="2" borderId="6" xfId="0" applyFont="1" applyFill="1" applyBorder="1" applyAlignment="1">
      <alignment horizontal="left" vertical="center" wrapText="1"/>
    </xf>
    <xf numFmtId="4" fontId="2" fillId="0" borderId="6" xfId="5" applyNumberFormat="1" applyFont="1" applyBorder="1" applyAlignment="1">
      <alignment horizontal="center" vertical="center"/>
    </xf>
    <xf numFmtId="0" fontId="15" fillId="2" borderId="7" xfId="0" applyFont="1" applyFill="1" applyBorder="1" applyAlignment="1">
      <alignment horizontal="center" vertical="center" wrapText="1"/>
    </xf>
    <xf numFmtId="0" fontId="2"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7" fillId="0" borderId="0" xfId="0" applyFont="1" applyAlignment="1">
      <alignment horizontal="right"/>
    </xf>
    <xf numFmtId="0" fontId="6" fillId="0" borderId="0" xfId="0" applyFont="1" applyAlignment="1">
      <alignment vertical="center" wrapText="1"/>
    </xf>
    <xf numFmtId="0" fontId="14" fillId="0" borderId="7" xfId="0" applyFont="1" applyBorder="1" applyAlignment="1">
      <alignment vertical="center" wrapText="1"/>
    </xf>
    <xf numFmtId="0" fontId="2" fillId="2" borderId="7" xfId="0" applyFont="1" applyFill="1" applyBorder="1" applyAlignment="1">
      <alignment vertical="center" wrapText="1"/>
    </xf>
    <xf numFmtId="0" fontId="14" fillId="2" borderId="7" xfId="0" applyFont="1" applyFill="1" applyBorder="1" applyAlignment="1">
      <alignment vertical="center" wrapText="1"/>
    </xf>
    <xf numFmtId="0" fontId="14" fillId="2" borderId="7" xfId="0" applyFont="1" applyFill="1" applyBorder="1" applyAlignment="1">
      <alignment horizontal="left" vertical="center" wrapText="1"/>
    </xf>
    <xf numFmtId="9" fontId="2" fillId="0" borderId="7" xfId="0" applyNumberFormat="1" applyFont="1" applyBorder="1" applyAlignment="1">
      <alignment horizontal="left" vertical="center" wrapText="1"/>
    </xf>
    <xf numFmtId="9" fontId="2" fillId="0" borderId="7" xfId="2" applyFont="1" applyBorder="1" applyAlignment="1">
      <alignment horizontal="center" vertical="center" wrapText="1"/>
    </xf>
    <xf numFmtId="2" fontId="2" fillId="0" borderId="7"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left" vertical="center" wrapText="1"/>
    </xf>
    <xf numFmtId="0" fontId="6" fillId="2" borderId="1"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3" fontId="6" fillId="2" borderId="1" xfId="0" applyNumberFormat="1" applyFont="1" applyFill="1" applyBorder="1" applyAlignment="1">
      <alignment horizontal="center" vertical="center" wrapText="1"/>
    </xf>
    <xf numFmtId="3" fontId="6" fillId="2" borderId="6"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8" fillId="0" borderId="7" xfId="0" applyFont="1" applyBorder="1" applyAlignment="1">
      <alignment horizontal="center" vertical="center"/>
    </xf>
    <xf numFmtId="3" fontId="2" fillId="0" borderId="1" xfId="0" applyNumberFormat="1" applyFont="1" applyBorder="1" applyAlignment="1">
      <alignment horizontal="center" vertical="center"/>
    </xf>
    <xf numFmtId="3" fontId="2" fillId="0" borderId="5" xfId="0" applyNumberFormat="1" applyFont="1" applyBorder="1" applyAlignment="1">
      <alignment horizontal="center" vertical="center"/>
    </xf>
    <xf numFmtId="0" fontId="7" fillId="2" borderId="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6" fillId="0" borderId="12" xfId="0" applyFont="1" applyBorder="1" applyAlignment="1">
      <alignment horizontal="left" vertical="center" wrapText="1"/>
    </xf>
    <xf numFmtId="0" fontId="6" fillId="0" borderId="2" xfId="0" applyFont="1" applyBorder="1" applyAlignment="1">
      <alignment horizontal="center" vertical="center"/>
    </xf>
    <xf numFmtId="0" fontId="6" fillId="0" borderId="4" xfId="0" applyFont="1" applyBorder="1" applyAlignment="1">
      <alignment horizontal="center" vertical="center"/>
    </xf>
    <xf numFmtId="3" fontId="6" fillId="0" borderId="1" xfId="0" applyNumberFormat="1" applyFont="1" applyBorder="1" applyAlignment="1">
      <alignment horizontal="center" vertical="center"/>
    </xf>
    <xf numFmtId="3" fontId="6" fillId="0" borderId="5" xfId="0" applyNumberFormat="1" applyFont="1" applyBorder="1" applyAlignment="1">
      <alignment horizontal="center" vertical="center"/>
    </xf>
    <xf numFmtId="3" fontId="6" fillId="0" borderId="6" xfId="0" applyNumberFormat="1" applyFont="1" applyBorder="1" applyAlignment="1">
      <alignment horizontal="center" vertical="center"/>
    </xf>
    <xf numFmtId="3" fontId="6" fillId="0" borderId="1" xfId="0" applyNumberFormat="1" applyFont="1" applyBorder="1" applyAlignment="1">
      <alignment horizontal="center" vertical="center" wrapText="1"/>
    </xf>
    <xf numFmtId="3" fontId="6" fillId="0" borderId="5" xfId="0" applyNumberFormat="1" applyFont="1" applyBorder="1" applyAlignment="1">
      <alignment horizontal="center" vertical="center" wrapText="1"/>
    </xf>
    <xf numFmtId="3" fontId="6" fillId="0" borderId="6" xfId="0" applyNumberFormat="1" applyFont="1" applyBorder="1" applyAlignment="1">
      <alignment horizontal="center" vertical="center" wrapText="1"/>
    </xf>
  </cellXfs>
  <cellStyles count="8">
    <cellStyle name="??" xfId="4" xr:uid="{9079039A-F059-460F-A582-A31F7DA11B2B}"/>
    <cellStyle name="?? 2" xfId="6" xr:uid="{6AF3F70E-0164-4619-840E-27B30CC31492}"/>
    <cellStyle name="Обычный" xfId="0" builtinId="0"/>
    <cellStyle name="Обычный 14 3" xfId="7" xr:uid="{2020BA93-6A97-4DC0-99B6-9EB3DF020446}"/>
    <cellStyle name="Обычный 2" xfId="5" xr:uid="{04F056E5-05A1-46D4-AEE2-48EBAC1B184F}"/>
    <cellStyle name="Обычный 3" xfId="3" xr:uid="{5A4F3417-853D-477F-81F9-5FD60A18BAF3}"/>
    <cellStyle name="Процентный" xfId="2" builtinId="5"/>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ariff/&#1048;&#1089;&#1087;&#1086;&#1083;&#1085;&#1077;&#1085;&#1080;&#1077;%20&#1090;&#1072;&#1088;&#1080;&#1092;&#1085;&#1086;&#1081;%20&#1089;&#1084;&#1077;&#1090;&#1099;/&#1048;&#1089;&#1087;&#1086;&#1083;&#1085;&#1077;&#1085;&#1080;&#1077;%20&#1090;&#1072;&#1088;&#1080;&#1092;&#1085;&#1086;&#1081;%20&#1089;&#1084;&#1077;&#1090;&#1099;%20&#1079;&#1072;%202026%20&#1075;&#1086;&#1076;/&#1048;&#1089;&#1087;&#1086;&#1083;&#1085;&#1077;&#1085;&#1080;&#1077;%20&#1079;&#1072;%201%20&#1087;&#1086;&#1083;&#1091;&#1075;&#1086;&#1076;&#1080;&#1077;%202026/&#1048;&#1089;&#1087;&#1086;&#1083;&#1085;&#1077;&#1085;&#1080;&#1077;%20&#1058;&#1057;%20&#1079;&#1072;%201%20&#1087;&#1086;&#1083;&#1091;&#1075;&#1086;&#1076;&#1080;&#1077;%202026%20&#1075;.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50;&#1085;&#1080;&#1075;&#1072;%20&#1076;&#1083;&#1103;%20&#1076;&#1086;&#1082;&#1083;&#1072;&#1076;&#107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С"/>
      <sheetName val="Форма 1"/>
      <sheetName val="Форма 2"/>
      <sheetName val="Форма 3"/>
      <sheetName val="Форма 4"/>
      <sheetName val="Форма3 Прил5"/>
      <sheetName val="КПД"/>
      <sheetName val="ОС и износ по ИС"/>
      <sheetName val="ДУП"/>
      <sheetName val="KPI"/>
      <sheetName val="контр по форме"/>
      <sheetName val="Неконтр затраты"/>
      <sheetName val="ФОТ ПП"/>
      <sheetName val="Страхов ПП"/>
      <sheetName val="Налоги СС"/>
      <sheetName val="ФОТ АУП"/>
      <sheetName val="Страхов АУП"/>
      <sheetName val="Налоги ОАР"/>
      <sheetName val="контрол затраты"/>
      <sheetName val="СВСК -ДКРЕМ"/>
      <sheetName val="Объемы"/>
      <sheetName val="Амортизация за 9 мес"/>
      <sheetName val="Амортизация"/>
      <sheetName val="Амортизация НМА"/>
      <sheetName val="Доходы"/>
      <sheetName val="1.1СиМ"/>
      <sheetName val="1.2 Энергия"/>
      <sheetName val="3.Ремонт"/>
      <sheetName val="4.1 Вневедомст"/>
      <sheetName val="4.1 Пож охрана"/>
      <sheetName val="4.2 ЭиТО"/>
      <sheetName val="4.3 Метрология"/>
      <sheetName val="4.4 ТО ВЛ, ячеек"/>
      <sheetName val="4.6 Обсл СС"/>
      <sheetName val="4.7 Вывоз и мониторинг"/>
      <sheetName val="4.8 Обсл опас об"/>
      <sheetName val="4.9 ТО ТР пож сигн"/>
      <sheetName val="4.10 ТО и ТР охраны"/>
      <sheetName val="4.11 Транспорт"/>
      <sheetName val="4.12 ТО ТР климат"/>
      <sheetName val="4.13 ТО ТР узлов учета"/>
      <sheetName val="4.14 Услуги связи"/>
      <sheetName val="4.15 Питание вахт"/>
      <sheetName val="4.17 Авиауслуги"/>
      <sheetName val="4.18 ТО систем антитерр"/>
      <sheetName val="4.19 Диагност"/>
      <sheetName val="4.20 Медосмотр"/>
      <sheetName val="4.21. Аутсорсинг"/>
      <sheetName val="4.22 Содержание зд"/>
      <sheetName val="6.4.1 СиМ"/>
      <sheetName val="6.4.2 Аутсорсинг."/>
      <sheetName val="6.4.3 Повышение квалиф."/>
      <sheetName val="6.4.4 СМИ"/>
      <sheetName val="6.4.5 Командир"/>
      <sheetName val="6.4.6 Услуги связи"/>
      <sheetName val="6.4.7 Услуги банка"/>
      <sheetName val="6.4.8 Нотариальные "/>
      <sheetName val="6.4.8 Информ"/>
      <sheetName val="6.4.8 ИСО"/>
      <sheetName val="6.4.8 Канц расходы"/>
      <sheetName val="6.4.8 Курьерские услуги "/>
      <sheetName val="6.4.8 Аутстаффинг"/>
      <sheetName val="6.4.8 Аренда архива "/>
      <sheetName val="6.4.8 Расходы по аудиту "/>
      <sheetName val="6.4.8 Расходы по консалтингу"/>
      <sheetName val="подготовка"/>
      <sheetName val="6.4.8 Содер адм зд"/>
      <sheetName val="6.4.8 Обслуж ОТ и ПО"/>
      <sheetName val="6.4.8 Дисконтир"/>
      <sheetName val="макропоказатели"/>
      <sheetName val="Свод налогов в СС "/>
      <sheetName val="6.6.9 Другие 1"/>
      <sheetName val="6.7.5 Обсл ОТ и ПО"/>
      <sheetName val="6.6.9 Другие"/>
      <sheetName val="6.6.3 факт"/>
      <sheetName val="6.6.4. факт"/>
      <sheetName val="3 и 6.5 Амортизация"/>
      <sheetName val="5.15 и 6.6.7 Услуги связи"/>
      <sheetName val="5.17 и 6.7.6 Страх"/>
      <sheetName val="5.22 ТО ТР башен TRS"/>
      <sheetName val="6.7.2.инф.усл"/>
      <sheetName val="6.7.8.содерж адм зд"/>
    </sheetNames>
    <sheetDataSet>
      <sheetData sheetId="0">
        <row r="7">
          <cell r="F7">
            <v>4472767.6752333362</v>
          </cell>
        </row>
        <row r="8">
          <cell r="F8">
            <v>643474.07342435955</v>
          </cell>
        </row>
        <row r="9">
          <cell r="F9">
            <v>3736982.6029099999</v>
          </cell>
        </row>
        <row r="12">
          <cell r="F12">
            <v>2880724.8815505104</v>
          </cell>
        </row>
        <row r="20">
          <cell r="F20">
            <v>4062.8429999999998</v>
          </cell>
        </row>
        <row r="21">
          <cell r="F21">
            <v>3179.519757646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сновные показатели ФХД"/>
      <sheetName val="Объемы"/>
    </sheetNames>
    <sheetDataSet>
      <sheetData sheetId="0">
        <row r="3">
          <cell r="C3">
            <v>36314653.635899998</v>
          </cell>
        </row>
        <row r="7">
          <cell r="C7">
            <v>4792735.8160799993</v>
          </cell>
        </row>
        <row r="9">
          <cell r="C9">
            <v>21342739.59922</v>
          </cell>
        </row>
        <row r="10">
          <cell r="C10">
            <v>2487737.1081200005</v>
          </cell>
        </row>
        <row r="11">
          <cell r="C11">
            <v>752311.00153000001</v>
          </cell>
        </row>
        <row r="12">
          <cell r="C12">
            <v>629058.68536999938</v>
          </cell>
        </row>
        <row r="13">
          <cell r="C13">
            <v>3147270</v>
          </cell>
        </row>
      </sheetData>
      <sheetData sheetId="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5F14D-BC66-49C2-B754-B8ADE2E91F4A}">
  <sheetPr>
    <pageSetUpPr fitToPage="1"/>
  </sheetPr>
  <dimension ref="A2:R90"/>
  <sheetViews>
    <sheetView tabSelected="1" topLeftCell="A73" zoomScale="70" zoomScaleNormal="70" zoomScaleSheetLayoutView="55" workbookViewId="0">
      <selection activeCell="B94" sqref="B94"/>
    </sheetView>
  </sheetViews>
  <sheetFormatPr defaultColWidth="9.1796875" defaultRowHeight="18" x14ac:dyDescent="0.4"/>
  <cols>
    <col min="1" max="1" width="17.54296875" style="5" customWidth="1"/>
    <col min="2" max="2" width="50.54296875" style="5" customWidth="1"/>
    <col min="3" max="3" width="61.7265625" style="7" customWidth="1"/>
    <col min="4" max="4" width="20.26953125" style="7" customWidth="1"/>
    <col min="5" max="5" width="25.1796875" style="7" customWidth="1"/>
    <col min="6" max="6" width="20.81640625" style="5" customWidth="1"/>
    <col min="7" max="7" width="48.81640625" style="5" customWidth="1"/>
    <col min="8" max="8" width="27.54296875" style="5" customWidth="1"/>
    <col min="9" max="9" width="23.81640625" style="5" customWidth="1"/>
    <col min="10" max="10" width="18.453125" style="5" customWidth="1"/>
    <col min="11" max="11" width="16.81640625" style="5" customWidth="1"/>
    <col min="12" max="12" width="54.26953125" style="5" customWidth="1"/>
    <col min="13" max="13" width="35.81640625" style="5" customWidth="1"/>
    <col min="14" max="14" width="33.26953125" style="5" customWidth="1"/>
    <col min="15" max="18" width="9.1796875" style="3"/>
    <col min="19" max="24" width="9.1796875" style="1"/>
    <col min="25" max="25" width="14" style="1" customWidth="1"/>
    <col min="26" max="26" width="12.453125" style="1" customWidth="1"/>
    <col min="27" max="16384" width="9.1796875" style="1"/>
  </cols>
  <sheetData>
    <row r="2" spans="1:18" ht="84.25" customHeight="1" x14ac:dyDescent="0.4">
      <c r="A2" s="99" t="s">
        <v>17</v>
      </c>
      <c r="B2" s="99"/>
      <c r="C2" s="99"/>
      <c r="D2" s="99"/>
      <c r="E2" s="99"/>
      <c r="F2" s="99"/>
      <c r="G2" s="99"/>
      <c r="H2" s="99"/>
      <c r="I2" s="99"/>
      <c r="J2" s="99"/>
    </row>
    <row r="3" spans="1:18" ht="100" customHeight="1" x14ac:dyDescent="0.4">
      <c r="A3" s="100" t="s">
        <v>18</v>
      </c>
      <c r="B3" s="100"/>
      <c r="C3" s="100"/>
      <c r="D3" s="100"/>
      <c r="E3" s="100"/>
      <c r="F3" s="100"/>
      <c r="G3" s="100"/>
      <c r="H3" s="100"/>
      <c r="I3" s="100"/>
      <c r="J3" s="100"/>
    </row>
    <row r="5" spans="1:18" ht="38.15" customHeight="1" x14ac:dyDescent="0.4">
      <c r="A5" s="6" t="s">
        <v>19</v>
      </c>
    </row>
    <row r="6" spans="1:18" ht="127" customHeight="1" x14ac:dyDescent="0.4">
      <c r="A6" s="100" t="s">
        <v>20</v>
      </c>
      <c r="B6" s="100"/>
      <c r="C6" s="100"/>
      <c r="D6" s="100"/>
      <c r="E6" s="100"/>
      <c r="F6" s="100"/>
      <c r="G6" s="100"/>
      <c r="H6" s="100"/>
      <c r="I6" s="100"/>
      <c r="J6" s="100"/>
      <c r="L6" s="1"/>
      <c r="M6" s="11"/>
    </row>
    <row r="7" spans="1:18" ht="80" customHeight="1" x14ac:dyDescent="0.4">
      <c r="A7" s="8" t="s">
        <v>21</v>
      </c>
      <c r="B7" s="79"/>
      <c r="C7" s="79"/>
      <c r="D7" s="79"/>
      <c r="E7" s="79"/>
      <c r="F7" s="79"/>
      <c r="G7" s="79"/>
      <c r="H7" s="79"/>
      <c r="I7" s="79"/>
      <c r="J7" s="79"/>
      <c r="K7" s="114" t="s">
        <v>22</v>
      </c>
      <c r="L7" s="114"/>
      <c r="M7" s="11"/>
    </row>
    <row r="8" spans="1:18" s="2" customFormat="1" x14ac:dyDescent="0.4">
      <c r="A8" s="9"/>
      <c r="B8" s="9"/>
      <c r="C8" s="10"/>
      <c r="D8" s="10"/>
      <c r="E8" s="10"/>
      <c r="F8" s="9"/>
      <c r="G8" s="9"/>
      <c r="H8" s="9"/>
      <c r="I8" s="9"/>
      <c r="J8" s="9"/>
      <c r="K8" s="9"/>
      <c r="L8" s="12"/>
      <c r="M8" s="9"/>
      <c r="N8" s="9"/>
      <c r="O8" s="4"/>
      <c r="P8" s="4"/>
      <c r="Q8" s="4"/>
      <c r="R8" s="4"/>
    </row>
    <row r="9" spans="1:18" s="2" customFormat="1" ht="36.75" customHeight="1" x14ac:dyDescent="0.4">
      <c r="A9" s="101" t="s">
        <v>23</v>
      </c>
      <c r="B9" s="104" t="s">
        <v>24</v>
      </c>
      <c r="C9" s="105"/>
      <c r="D9" s="105"/>
      <c r="E9" s="105"/>
      <c r="F9" s="105"/>
      <c r="G9" s="106"/>
      <c r="H9" s="107" t="s">
        <v>31</v>
      </c>
      <c r="I9" s="104" t="s">
        <v>32</v>
      </c>
      <c r="J9" s="105"/>
      <c r="K9" s="105"/>
      <c r="L9" s="106"/>
      <c r="M9" s="9"/>
      <c r="N9" s="9"/>
      <c r="O9" s="4"/>
      <c r="P9" s="4"/>
      <c r="Q9" s="4"/>
      <c r="R9" s="4"/>
    </row>
    <row r="10" spans="1:18" s="2" customFormat="1" ht="41.5" customHeight="1" x14ac:dyDescent="0.4">
      <c r="A10" s="102"/>
      <c r="B10" s="107" t="s">
        <v>25</v>
      </c>
      <c r="C10" s="110" t="s">
        <v>26</v>
      </c>
      <c r="D10" s="110" t="s">
        <v>27</v>
      </c>
      <c r="E10" s="112" t="s">
        <v>28</v>
      </c>
      <c r="F10" s="113"/>
      <c r="G10" s="107" t="s">
        <v>30</v>
      </c>
      <c r="H10" s="108"/>
      <c r="I10" s="107" t="s">
        <v>29</v>
      </c>
      <c r="J10" s="107" t="s">
        <v>0</v>
      </c>
      <c r="K10" s="107" t="s">
        <v>33</v>
      </c>
      <c r="L10" s="107" t="s">
        <v>34</v>
      </c>
      <c r="M10" s="9"/>
      <c r="N10" s="9"/>
      <c r="O10" s="4"/>
      <c r="P10" s="4"/>
      <c r="Q10" s="4"/>
      <c r="R10" s="4"/>
    </row>
    <row r="11" spans="1:18" s="2" customFormat="1" x14ac:dyDescent="0.4">
      <c r="A11" s="103"/>
      <c r="B11" s="109"/>
      <c r="C11" s="111"/>
      <c r="D11" s="111"/>
      <c r="E11" s="13" t="s">
        <v>29</v>
      </c>
      <c r="F11" s="14" t="s">
        <v>0</v>
      </c>
      <c r="G11" s="109"/>
      <c r="H11" s="109"/>
      <c r="I11" s="109"/>
      <c r="J11" s="109"/>
      <c r="K11" s="109"/>
      <c r="L11" s="109"/>
      <c r="M11" s="9"/>
      <c r="N11" s="9"/>
      <c r="O11" s="4"/>
      <c r="P11" s="4"/>
      <c r="Q11" s="4"/>
      <c r="R11" s="4"/>
    </row>
    <row r="12" spans="1:18" s="2" customFormat="1" x14ac:dyDescent="0.4">
      <c r="A12" s="15">
        <v>1</v>
      </c>
      <c r="B12" s="15">
        <v>2</v>
      </c>
      <c r="C12" s="16">
        <v>3</v>
      </c>
      <c r="D12" s="16">
        <v>4</v>
      </c>
      <c r="E12" s="16">
        <v>5</v>
      </c>
      <c r="F12" s="15">
        <v>6</v>
      </c>
      <c r="G12" s="15">
        <v>7</v>
      </c>
      <c r="H12" s="15">
        <v>8</v>
      </c>
      <c r="I12" s="15">
        <v>9</v>
      </c>
      <c r="J12" s="15">
        <v>10</v>
      </c>
      <c r="K12" s="15">
        <v>11</v>
      </c>
      <c r="L12" s="15">
        <v>12</v>
      </c>
      <c r="M12" s="9"/>
      <c r="N12" s="9"/>
      <c r="O12" s="4"/>
      <c r="P12" s="4"/>
      <c r="Q12" s="4"/>
      <c r="R12" s="4"/>
    </row>
    <row r="13" spans="1:18" s="2" customFormat="1" ht="53.15" customHeight="1" x14ac:dyDescent="0.4">
      <c r="A13" s="17">
        <v>1</v>
      </c>
      <c r="B13" s="123" t="s">
        <v>40</v>
      </c>
      <c r="C13" s="75" t="s">
        <v>35</v>
      </c>
      <c r="D13" s="123" t="s">
        <v>42</v>
      </c>
      <c r="E13" s="121"/>
      <c r="F13" s="121"/>
      <c r="G13" s="123" t="s">
        <v>44</v>
      </c>
      <c r="H13" s="123" t="s">
        <v>45</v>
      </c>
      <c r="I13" s="56">
        <v>48428.796999999999</v>
      </c>
      <c r="J13" s="57"/>
      <c r="K13" s="51">
        <f t="shared" ref="K13:K25" si="0">J13-I13</f>
        <v>-48428.796999999999</v>
      </c>
      <c r="L13" s="91" t="s">
        <v>47</v>
      </c>
      <c r="M13" s="9"/>
      <c r="N13" s="9"/>
      <c r="O13" s="4"/>
      <c r="P13" s="4"/>
      <c r="Q13" s="4"/>
      <c r="R13" s="4"/>
    </row>
    <row r="14" spans="1:18" s="2" customFormat="1" ht="53.15" customHeight="1" x14ac:dyDescent="0.4">
      <c r="A14" s="17">
        <v>2</v>
      </c>
      <c r="B14" s="124"/>
      <c r="C14" s="75" t="s">
        <v>131</v>
      </c>
      <c r="D14" s="124"/>
      <c r="E14" s="122"/>
      <c r="F14" s="122"/>
      <c r="G14" s="124"/>
      <c r="H14" s="124"/>
      <c r="I14" s="56">
        <v>23395.554</v>
      </c>
      <c r="J14" s="57"/>
      <c r="K14" s="51">
        <f t="shared" si="0"/>
        <v>-23395.554</v>
      </c>
      <c r="L14" s="92" t="s">
        <v>48</v>
      </c>
      <c r="M14" s="9"/>
      <c r="N14" s="9"/>
      <c r="O14" s="4"/>
      <c r="P14" s="4"/>
      <c r="Q14" s="4"/>
      <c r="R14" s="4"/>
    </row>
    <row r="15" spans="1:18" s="2" customFormat="1" ht="37.5" customHeight="1" x14ac:dyDescent="0.4">
      <c r="A15" s="17">
        <v>3</v>
      </c>
      <c r="B15" s="124"/>
      <c r="C15" s="81" t="s">
        <v>36</v>
      </c>
      <c r="D15" s="124"/>
      <c r="E15" s="122"/>
      <c r="F15" s="122"/>
      <c r="G15" s="124"/>
      <c r="H15" s="124"/>
      <c r="I15" s="83">
        <v>162000.55000000002</v>
      </c>
      <c r="J15" s="57"/>
      <c r="K15" s="51">
        <f t="shared" si="0"/>
        <v>-162000.55000000002</v>
      </c>
      <c r="L15" s="93" t="s">
        <v>47</v>
      </c>
      <c r="M15" s="9"/>
      <c r="N15" s="9"/>
      <c r="O15" s="4"/>
      <c r="P15" s="4"/>
      <c r="Q15" s="4"/>
      <c r="R15" s="4"/>
    </row>
    <row r="16" spans="1:18" s="2" customFormat="1" ht="39.25" customHeight="1" x14ac:dyDescent="0.4">
      <c r="A16" s="17">
        <v>4</v>
      </c>
      <c r="B16" s="124"/>
      <c r="C16" s="54" t="s">
        <v>37</v>
      </c>
      <c r="D16" s="124"/>
      <c r="E16" s="122"/>
      <c r="F16" s="122"/>
      <c r="G16" s="124"/>
      <c r="H16" s="124"/>
      <c r="I16" s="56">
        <v>1128827.71</v>
      </c>
      <c r="J16" s="57"/>
      <c r="K16" s="51">
        <f t="shared" si="0"/>
        <v>-1128827.71</v>
      </c>
      <c r="L16" s="92" t="s">
        <v>49</v>
      </c>
      <c r="M16" s="9"/>
      <c r="N16" s="9"/>
      <c r="O16" s="4"/>
      <c r="P16" s="4"/>
      <c r="Q16" s="4"/>
      <c r="R16" s="4"/>
    </row>
    <row r="17" spans="1:18" s="2" customFormat="1" ht="36.75" customHeight="1" x14ac:dyDescent="0.4">
      <c r="A17" s="17">
        <v>5</v>
      </c>
      <c r="B17" s="124"/>
      <c r="C17" s="84" t="s">
        <v>38</v>
      </c>
      <c r="D17" s="124"/>
      <c r="E17" s="122"/>
      <c r="F17" s="122"/>
      <c r="G17" s="124"/>
      <c r="H17" s="124"/>
      <c r="I17" s="85">
        <v>40000</v>
      </c>
      <c r="J17" s="57"/>
      <c r="K17" s="51">
        <f t="shared" si="0"/>
        <v>-40000</v>
      </c>
      <c r="L17" s="92" t="s">
        <v>50</v>
      </c>
      <c r="M17" s="9"/>
      <c r="N17" s="9"/>
      <c r="O17" s="4"/>
      <c r="P17" s="4"/>
      <c r="Q17" s="4"/>
      <c r="R17" s="4"/>
    </row>
    <row r="18" spans="1:18" s="2" customFormat="1" ht="60.4" customHeight="1" x14ac:dyDescent="0.4">
      <c r="A18" s="17">
        <v>6</v>
      </c>
      <c r="B18" s="124"/>
      <c r="C18" s="84" t="s">
        <v>58</v>
      </c>
      <c r="D18" s="124"/>
      <c r="E18" s="122"/>
      <c r="F18" s="122"/>
      <c r="G18" s="124"/>
      <c r="H18" s="124"/>
      <c r="I18" s="56">
        <v>1500000</v>
      </c>
      <c r="J18" s="57"/>
      <c r="K18" s="51">
        <f t="shared" si="0"/>
        <v>-1500000</v>
      </c>
      <c r="L18" s="93" t="s">
        <v>51</v>
      </c>
      <c r="M18" s="9"/>
      <c r="N18" s="9"/>
      <c r="O18" s="4"/>
      <c r="P18" s="4"/>
      <c r="Q18" s="4"/>
      <c r="R18" s="4"/>
    </row>
    <row r="19" spans="1:18" s="2" customFormat="1" ht="85" customHeight="1" x14ac:dyDescent="0.4">
      <c r="A19" s="17">
        <v>7</v>
      </c>
      <c r="B19" s="124"/>
      <c r="C19" s="75" t="s">
        <v>39</v>
      </c>
      <c r="D19" s="124"/>
      <c r="E19" s="122"/>
      <c r="F19" s="122"/>
      <c r="G19" s="124"/>
      <c r="H19" s="124"/>
      <c r="I19" s="56">
        <v>746766.65599999996</v>
      </c>
      <c r="J19" s="57"/>
      <c r="K19" s="51">
        <f t="shared" si="0"/>
        <v>-746766.65599999996</v>
      </c>
      <c r="L19" s="94" t="s">
        <v>52</v>
      </c>
      <c r="M19" s="9"/>
      <c r="N19" s="9"/>
      <c r="O19" s="4"/>
      <c r="P19" s="4"/>
      <c r="Q19" s="4"/>
      <c r="R19" s="4"/>
    </row>
    <row r="20" spans="1:18" s="2" customFormat="1" ht="105.4" customHeight="1" x14ac:dyDescent="0.4">
      <c r="A20" s="17">
        <v>8</v>
      </c>
      <c r="B20" s="124"/>
      <c r="C20" s="75" t="s">
        <v>41</v>
      </c>
      <c r="D20" s="124"/>
      <c r="E20" s="122"/>
      <c r="F20" s="122"/>
      <c r="G20" s="124"/>
      <c r="H20" s="124"/>
      <c r="I20" s="56">
        <v>187094.70217696001</v>
      </c>
      <c r="J20" s="57">
        <v>40782.887999999999</v>
      </c>
      <c r="K20" s="51">
        <f t="shared" si="0"/>
        <v>-146311.81417696</v>
      </c>
      <c r="L20" s="75" t="s">
        <v>47</v>
      </c>
      <c r="M20" s="9"/>
      <c r="N20" s="9"/>
      <c r="O20" s="4"/>
      <c r="P20" s="4"/>
      <c r="Q20" s="4"/>
      <c r="R20" s="4"/>
    </row>
    <row r="21" spans="1:18" s="2" customFormat="1" ht="71.5" customHeight="1" x14ac:dyDescent="0.4">
      <c r="A21" s="17">
        <v>9</v>
      </c>
      <c r="B21" s="124"/>
      <c r="C21" s="75" t="s">
        <v>43</v>
      </c>
      <c r="D21" s="124"/>
      <c r="E21" s="122"/>
      <c r="F21" s="122"/>
      <c r="G21" s="124"/>
      <c r="H21" s="124"/>
      <c r="I21" s="56">
        <v>94880.766566235194</v>
      </c>
      <c r="J21" s="57"/>
      <c r="K21" s="51">
        <f t="shared" si="0"/>
        <v>-94880.766566235194</v>
      </c>
      <c r="L21" s="94" t="s">
        <v>48</v>
      </c>
      <c r="M21" s="9"/>
      <c r="N21" s="9"/>
      <c r="O21" s="4"/>
      <c r="P21" s="4"/>
      <c r="Q21" s="4"/>
      <c r="R21" s="4"/>
    </row>
    <row r="22" spans="1:18" s="2" customFormat="1" ht="61.15" customHeight="1" x14ac:dyDescent="0.4">
      <c r="A22" s="17">
        <v>10</v>
      </c>
      <c r="B22" s="124"/>
      <c r="C22" s="53" t="s">
        <v>46</v>
      </c>
      <c r="D22" s="124"/>
      <c r="E22" s="122"/>
      <c r="F22" s="122"/>
      <c r="G22" s="124"/>
      <c r="H22" s="124"/>
      <c r="I22" s="56">
        <v>816124.7</v>
      </c>
      <c r="J22" s="57"/>
      <c r="K22" s="51">
        <f t="shared" si="0"/>
        <v>-816124.7</v>
      </c>
      <c r="L22" s="91" t="s">
        <v>47</v>
      </c>
      <c r="M22" s="9"/>
      <c r="N22" s="9"/>
      <c r="O22" s="4"/>
      <c r="P22" s="4"/>
      <c r="Q22" s="4"/>
      <c r="R22" s="4"/>
    </row>
    <row r="23" spans="1:18" s="2" customFormat="1" ht="70.75" customHeight="1" x14ac:dyDescent="0.4">
      <c r="A23" s="17">
        <v>11</v>
      </c>
      <c r="B23" s="124"/>
      <c r="C23" s="74" t="s">
        <v>54</v>
      </c>
      <c r="D23" s="124"/>
      <c r="E23" s="122"/>
      <c r="F23" s="122"/>
      <c r="G23" s="124"/>
      <c r="H23" s="124"/>
      <c r="I23" s="56">
        <v>378966.15</v>
      </c>
      <c r="J23" s="57"/>
      <c r="K23" s="51">
        <f t="shared" si="0"/>
        <v>-378966.15</v>
      </c>
      <c r="L23" s="91" t="s">
        <v>47</v>
      </c>
      <c r="M23" s="9"/>
      <c r="N23" s="9"/>
      <c r="O23" s="4"/>
      <c r="P23" s="4"/>
      <c r="Q23" s="4"/>
      <c r="R23" s="4"/>
    </row>
    <row r="24" spans="1:18" s="2" customFormat="1" ht="55.75" customHeight="1" x14ac:dyDescent="0.4">
      <c r="A24" s="17">
        <v>12</v>
      </c>
      <c r="B24" s="124"/>
      <c r="C24" s="74" t="s">
        <v>55</v>
      </c>
      <c r="D24" s="124"/>
      <c r="E24" s="122"/>
      <c r="F24" s="122"/>
      <c r="G24" s="124"/>
      <c r="H24" s="124"/>
      <c r="I24" s="56">
        <v>232433.20384</v>
      </c>
      <c r="J24" s="57">
        <v>2103.6</v>
      </c>
      <c r="K24" s="51">
        <f t="shared" si="0"/>
        <v>-230329.60384</v>
      </c>
      <c r="L24" s="91" t="s">
        <v>47</v>
      </c>
      <c r="M24" s="9"/>
      <c r="N24" s="9"/>
      <c r="O24" s="4"/>
      <c r="P24" s="4"/>
      <c r="Q24" s="4"/>
      <c r="R24" s="4"/>
    </row>
    <row r="25" spans="1:18" s="2" customFormat="1" ht="57.25" customHeight="1" x14ac:dyDescent="0.4">
      <c r="A25" s="17">
        <v>13</v>
      </c>
      <c r="B25" s="124"/>
      <c r="C25" s="55" t="s">
        <v>56</v>
      </c>
      <c r="D25" s="124"/>
      <c r="E25" s="122"/>
      <c r="F25" s="122"/>
      <c r="G25" s="124"/>
      <c r="H25" s="124"/>
      <c r="I25" s="56">
        <v>8616.7900000000009</v>
      </c>
      <c r="J25" s="57">
        <v>8319.6631899999993</v>
      </c>
      <c r="K25" s="51">
        <f t="shared" si="0"/>
        <v>-297.12681000000157</v>
      </c>
      <c r="L25" s="95" t="s">
        <v>53</v>
      </c>
      <c r="M25" s="9"/>
      <c r="N25" s="9"/>
      <c r="O25" s="4"/>
      <c r="P25" s="4"/>
      <c r="Q25" s="4"/>
      <c r="R25" s="4"/>
    </row>
    <row r="26" spans="1:18" s="2" customFormat="1" ht="56.5" customHeight="1" x14ac:dyDescent="0.4">
      <c r="A26" s="17">
        <v>20</v>
      </c>
      <c r="B26" s="19" t="s">
        <v>57</v>
      </c>
      <c r="C26" s="75"/>
      <c r="D26" s="20"/>
      <c r="E26" s="21">
        <f>E13</f>
        <v>0</v>
      </c>
      <c r="F26" s="21">
        <f>F13</f>
        <v>0</v>
      </c>
      <c r="G26" s="18"/>
      <c r="H26" s="18"/>
      <c r="I26" s="80">
        <f>SUM(I13:I25)</f>
        <v>5367535.579583195</v>
      </c>
      <c r="J26" s="80">
        <f>SUM(J13:J25)</f>
        <v>51206.151189999997</v>
      </c>
      <c r="K26" s="80">
        <f>SUM(K13:K25)</f>
        <v>-5316329.4283931954</v>
      </c>
      <c r="L26" s="18"/>
      <c r="M26" s="9"/>
      <c r="N26" s="9"/>
      <c r="O26" s="4"/>
      <c r="P26" s="4"/>
      <c r="Q26" s="4"/>
      <c r="R26" s="4"/>
    </row>
    <row r="27" spans="1:18" s="2" customFormat="1" x14ac:dyDescent="0.4">
      <c r="A27" s="9"/>
      <c r="B27" s="9"/>
      <c r="C27" s="10"/>
      <c r="D27" s="10"/>
      <c r="E27" s="10"/>
      <c r="F27" s="9"/>
      <c r="G27" s="9"/>
      <c r="H27" s="9"/>
      <c r="I27" s="9"/>
      <c r="J27" s="9"/>
      <c r="K27" s="9"/>
      <c r="L27" s="9"/>
      <c r="M27" s="9"/>
      <c r="N27" s="9"/>
      <c r="O27" s="4"/>
      <c r="P27" s="4"/>
      <c r="Q27" s="4"/>
      <c r="R27" s="4"/>
    </row>
    <row r="28" spans="1:18" ht="36.75" customHeight="1" x14ac:dyDescent="0.4">
      <c r="A28" s="125" t="s">
        <v>59</v>
      </c>
      <c r="B28" s="126"/>
      <c r="C28" s="126"/>
      <c r="D28" s="126"/>
      <c r="E28" s="125" t="s">
        <v>60</v>
      </c>
      <c r="F28" s="126"/>
      <c r="G28" s="126"/>
      <c r="H28" s="126"/>
      <c r="I28" s="126"/>
      <c r="J28" s="126"/>
      <c r="K28" s="126"/>
      <c r="L28" s="127"/>
      <c r="M28" s="115" t="s">
        <v>71</v>
      </c>
      <c r="N28" s="115" t="s">
        <v>72</v>
      </c>
    </row>
    <row r="29" spans="1:18" ht="34.75" customHeight="1" x14ac:dyDescent="0.4">
      <c r="A29" s="129" t="s">
        <v>130</v>
      </c>
      <c r="B29" s="130"/>
      <c r="C29" s="131" t="s">
        <v>62</v>
      </c>
      <c r="D29" s="134" t="s">
        <v>63</v>
      </c>
      <c r="E29" s="116" t="s">
        <v>64</v>
      </c>
      <c r="F29" s="117"/>
      <c r="G29" s="116" t="s">
        <v>65</v>
      </c>
      <c r="H29" s="117"/>
      <c r="I29" s="116" t="s">
        <v>66</v>
      </c>
      <c r="J29" s="117"/>
      <c r="K29" s="116" t="s">
        <v>67</v>
      </c>
      <c r="L29" s="117"/>
      <c r="M29" s="115"/>
      <c r="N29" s="115"/>
    </row>
    <row r="30" spans="1:18" ht="62.5" customHeight="1" x14ac:dyDescent="0.4">
      <c r="A30" s="120" t="s">
        <v>1</v>
      </c>
      <c r="B30" s="120" t="s">
        <v>61</v>
      </c>
      <c r="C30" s="132"/>
      <c r="D30" s="135"/>
      <c r="E30" s="118"/>
      <c r="F30" s="119"/>
      <c r="G30" s="118"/>
      <c r="H30" s="119"/>
      <c r="I30" s="118"/>
      <c r="J30" s="119"/>
      <c r="K30" s="118"/>
      <c r="L30" s="119"/>
      <c r="M30" s="115"/>
      <c r="N30" s="115"/>
    </row>
    <row r="31" spans="1:18" ht="49.5" x14ac:dyDescent="0.4">
      <c r="A31" s="120"/>
      <c r="B31" s="120"/>
      <c r="C31" s="133"/>
      <c r="D31" s="136"/>
      <c r="E31" s="22" t="s">
        <v>68</v>
      </c>
      <c r="F31" s="98" t="s">
        <v>69</v>
      </c>
      <c r="G31" s="22" t="s">
        <v>68</v>
      </c>
      <c r="H31" s="98" t="s">
        <v>69</v>
      </c>
      <c r="I31" s="23" t="s">
        <v>70</v>
      </c>
      <c r="J31" s="23" t="s">
        <v>2</v>
      </c>
      <c r="K31" s="22" t="s">
        <v>68</v>
      </c>
      <c r="L31" s="98" t="s">
        <v>69</v>
      </c>
      <c r="M31" s="115"/>
      <c r="N31" s="115"/>
    </row>
    <row r="32" spans="1:18" x14ac:dyDescent="0.4">
      <c r="A32" s="24">
        <v>13</v>
      </c>
      <c r="B32" s="24">
        <v>14</v>
      </c>
      <c r="C32" s="25">
        <v>15</v>
      </c>
      <c r="D32" s="25">
        <v>16</v>
      </c>
      <c r="E32" s="25">
        <v>17</v>
      </c>
      <c r="F32" s="24">
        <v>18</v>
      </c>
      <c r="G32" s="24">
        <v>19</v>
      </c>
      <c r="H32" s="24">
        <v>20</v>
      </c>
      <c r="I32" s="24">
        <v>21</v>
      </c>
      <c r="J32" s="24">
        <v>22</v>
      </c>
      <c r="K32" s="24">
        <v>23</v>
      </c>
      <c r="L32" s="24">
        <v>24</v>
      </c>
      <c r="M32" s="24">
        <v>25</v>
      </c>
      <c r="N32" s="24">
        <v>26</v>
      </c>
    </row>
    <row r="33" spans="1:14" x14ac:dyDescent="0.4">
      <c r="A33" s="52">
        <f>J26</f>
        <v>51206.151189999997</v>
      </c>
      <c r="B33" s="26">
        <v>0</v>
      </c>
      <c r="C33" s="26">
        <v>0</v>
      </c>
      <c r="D33" s="26">
        <v>0</v>
      </c>
      <c r="E33" s="26" t="s">
        <v>3</v>
      </c>
      <c r="F33" s="26" t="s">
        <v>3</v>
      </c>
      <c r="G33" s="27" t="s">
        <v>3</v>
      </c>
      <c r="H33" s="27" t="s">
        <v>3</v>
      </c>
      <c r="I33" s="27" t="s">
        <v>3</v>
      </c>
      <c r="J33" s="27" t="s">
        <v>3</v>
      </c>
      <c r="K33" s="26">
        <v>0</v>
      </c>
      <c r="L33" s="26">
        <v>0</v>
      </c>
      <c r="M33" s="26" t="s">
        <v>3</v>
      </c>
      <c r="N33" s="26" t="s">
        <v>3</v>
      </c>
    </row>
    <row r="34" spans="1:14" x14ac:dyDescent="0.4">
      <c r="A34" s="28" t="s">
        <v>57</v>
      </c>
      <c r="B34" s="29">
        <v>0</v>
      </c>
      <c r="C34" s="30"/>
      <c r="D34" s="30"/>
      <c r="E34" s="30"/>
      <c r="F34" s="30"/>
      <c r="G34" s="30"/>
      <c r="H34" s="30"/>
      <c r="I34" s="30"/>
      <c r="J34" s="30"/>
      <c r="K34" s="30"/>
      <c r="L34" s="30"/>
      <c r="M34" s="26" t="str">
        <f>M33</f>
        <v>-</v>
      </c>
      <c r="N34" s="26" t="str">
        <f>N33</f>
        <v>-</v>
      </c>
    </row>
    <row r="36" spans="1:14" ht="68.650000000000006" customHeight="1" x14ac:dyDescent="0.4">
      <c r="A36" s="128" t="s">
        <v>73</v>
      </c>
      <c r="B36" s="128"/>
      <c r="C36" s="128"/>
      <c r="D36" s="128"/>
      <c r="E36" s="128"/>
      <c r="F36" s="50" t="s">
        <v>11</v>
      </c>
    </row>
    <row r="37" spans="1:14" ht="75.400000000000006" customHeight="1" x14ac:dyDescent="0.4">
      <c r="A37" s="58" t="s">
        <v>23</v>
      </c>
      <c r="B37" s="73" t="s">
        <v>74</v>
      </c>
      <c r="C37" s="58" t="s">
        <v>27</v>
      </c>
      <c r="D37" s="59" t="s">
        <v>75</v>
      </c>
      <c r="E37" s="59" t="s">
        <v>76</v>
      </c>
      <c r="F37" s="82" t="s">
        <v>77</v>
      </c>
    </row>
    <row r="38" spans="1:14" x14ac:dyDescent="0.4">
      <c r="A38" s="60" t="s">
        <v>7</v>
      </c>
      <c r="B38" s="65" t="s">
        <v>78</v>
      </c>
      <c r="C38" s="60" t="s">
        <v>87</v>
      </c>
      <c r="D38" s="62">
        <v>8202614.8925829399</v>
      </c>
      <c r="E38" s="62">
        <f>[1]ТС!$F$7</f>
        <v>4472767.6752333362</v>
      </c>
      <c r="F38" s="63">
        <f>E38/D38-100%</f>
        <v>-0.4547144131711276</v>
      </c>
    </row>
    <row r="39" spans="1:14" x14ac:dyDescent="0.4">
      <c r="A39" s="60" t="s">
        <v>8</v>
      </c>
      <c r="B39" s="65" t="s">
        <v>79</v>
      </c>
      <c r="C39" s="60" t="s">
        <v>87</v>
      </c>
      <c r="D39" s="62">
        <v>1084226.1756709283</v>
      </c>
      <c r="E39" s="62">
        <f>[1]ТС!$F$8</f>
        <v>643474.07342435955</v>
      </c>
      <c r="F39" s="63">
        <f t="shared" ref="F39:F46" si="1">E39/D39-100%</f>
        <v>-0.4065130616993522</v>
      </c>
    </row>
    <row r="40" spans="1:14" x14ac:dyDescent="0.4">
      <c r="A40" s="60" t="s">
        <v>9</v>
      </c>
      <c r="B40" s="65" t="s">
        <v>80</v>
      </c>
      <c r="C40" s="60" t="s">
        <v>87</v>
      </c>
      <c r="D40" s="62">
        <v>5358918.7946079997</v>
      </c>
      <c r="E40" s="62">
        <f>[1]ТС!$F$9</f>
        <v>3736982.6029099999</v>
      </c>
      <c r="F40" s="63">
        <f t="shared" si="1"/>
        <v>-0.30266108777948797</v>
      </c>
    </row>
    <row r="41" spans="1:14" x14ac:dyDescent="0.4">
      <c r="A41" s="64" t="s">
        <v>10</v>
      </c>
      <c r="B41" s="65" t="s">
        <v>81</v>
      </c>
      <c r="C41" s="60" t="s">
        <v>87</v>
      </c>
      <c r="D41" s="62">
        <v>5358918.7946079997</v>
      </c>
      <c r="E41" s="62">
        <f>[1]ТС!$F$9</f>
        <v>3736982.6029099999</v>
      </c>
      <c r="F41" s="63">
        <f t="shared" si="1"/>
        <v>-0.30266108777948797</v>
      </c>
    </row>
    <row r="42" spans="1:14" ht="34" customHeight="1" x14ac:dyDescent="0.4">
      <c r="A42" s="60">
        <v>4</v>
      </c>
      <c r="B42" s="65" t="s">
        <v>82</v>
      </c>
      <c r="C42" s="60" t="s">
        <v>87</v>
      </c>
      <c r="D42" s="62">
        <v>7056929.3324879175</v>
      </c>
      <c r="E42" s="62">
        <f>[1]ТС!$F$12</f>
        <v>2880724.8815505104</v>
      </c>
      <c r="F42" s="63">
        <f t="shared" si="1"/>
        <v>-0.59178776691321744</v>
      </c>
    </row>
    <row r="43" spans="1:14" x14ac:dyDescent="0.4">
      <c r="A43" s="60">
        <v>5</v>
      </c>
      <c r="B43" s="61" t="s">
        <v>83</v>
      </c>
      <c r="C43" s="58" t="s">
        <v>87</v>
      </c>
      <c r="D43" s="67">
        <f>D38+D39+D40+D42</f>
        <v>21702689.195349786</v>
      </c>
      <c r="E43" s="67">
        <f>E38+E39+E40+E42</f>
        <v>11733949.233118206</v>
      </c>
      <c r="F43" s="68">
        <f t="shared" si="1"/>
        <v>-0.45933201514803856</v>
      </c>
    </row>
    <row r="44" spans="1:14" x14ac:dyDescent="0.4">
      <c r="A44" s="60">
        <v>6</v>
      </c>
      <c r="B44" s="65" t="s">
        <v>84</v>
      </c>
      <c r="C44" s="60" t="s">
        <v>87</v>
      </c>
      <c r="D44" s="62">
        <v>7621.7330000000002</v>
      </c>
      <c r="E44" s="62">
        <f>[1]ТС!$F$20</f>
        <v>4062.8429999999998</v>
      </c>
      <c r="F44" s="63">
        <f t="shared" si="1"/>
        <v>-0.46693973667143684</v>
      </c>
    </row>
    <row r="45" spans="1:14" x14ac:dyDescent="0.4">
      <c r="A45" s="64" t="s">
        <v>4</v>
      </c>
      <c r="B45" s="65" t="s">
        <v>85</v>
      </c>
      <c r="C45" s="60" t="s">
        <v>16</v>
      </c>
      <c r="D45" s="62">
        <v>5880.7250414810005</v>
      </c>
      <c r="E45" s="62">
        <f>[1]ТС!$F$21</f>
        <v>3179.519757646</v>
      </c>
      <c r="F45" s="63">
        <f t="shared" si="1"/>
        <v>-0.45933201514803856</v>
      </c>
    </row>
    <row r="46" spans="1:14" ht="34.9" customHeight="1" x14ac:dyDescent="0.4">
      <c r="A46" s="60">
        <v>7</v>
      </c>
      <c r="B46" s="61" t="s">
        <v>86</v>
      </c>
      <c r="C46" s="60" t="s">
        <v>88</v>
      </c>
      <c r="D46" s="69">
        <f>D43/D45</f>
        <v>3690.4784771035966</v>
      </c>
      <c r="E46" s="69">
        <f>E43/E45</f>
        <v>3690.4784771035966</v>
      </c>
      <c r="F46" s="68">
        <f t="shared" si="1"/>
        <v>0</v>
      </c>
    </row>
    <row r="47" spans="1:14" x14ac:dyDescent="0.4">
      <c r="C47" s="5"/>
      <c r="D47" s="5"/>
      <c r="E47" s="5"/>
    </row>
    <row r="48" spans="1:14" x14ac:dyDescent="0.4">
      <c r="C48" s="5"/>
      <c r="D48" s="5"/>
      <c r="E48" s="5"/>
    </row>
    <row r="49" spans="1:7" ht="55.75" customHeight="1" x14ac:dyDescent="0.4">
      <c r="A49" s="99" t="s">
        <v>89</v>
      </c>
      <c r="B49" s="99"/>
      <c r="C49" s="99"/>
      <c r="D49" s="99"/>
      <c r="E49" s="99"/>
      <c r="F49" s="90"/>
      <c r="G49" s="90"/>
    </row>
    <row r="50" spans="1:7" x14ac:dyDescent="0.4">
      <c r="A50" s="70"/>
      <c r="C50" s="5"/>
      <c r="D50" s="5"/>
      <c r="E50" s="89" t="s">
        <v>14</v>
      </c>
    </row>
    <row r="51" spans="1:7" ht="46.5" customHeight="1" x14ac:dyDescent="0.4">
      <c r="A51" s="58" t="s">
        <v>23</v>
      </c>
      <c r="B51" s="73" t="s">
        <v>90</v>
      </c>
      <c r="C51" s="88" t="s">
        <v>27</v>
      </c>
      <c r="D51" s="86" t="s">
        <v>91</v>
      </c>
      <c r="E51" s="86" t="s">
        <v>92</v>
      </c>
    </row>
    <row r="52" spans="1:7" ht="31" x14ac:dyDescent="0.4">
      <c r="A52" s="66">
        <v>1</v>
      </c>
      <c r="B52" s="74" t="s">
        <v>93</v>
      </c>
      <c r="C52" s="87" t="s">
        <v>12</v>
      </c>
      <c r="D52" s="66">
        <v>100</v>
      </c>
      <c r="E52" s="96">
        <v>0.01</v>
      </c>
    </row>
    <row r="53" spans="1:7" ht="31" x14ac:dyDescent="0.4">
      <c r="A53" s="66">
        <v>2</v>
      </c>
      <c r="B53" s="74" t="s">
        <v>94</v>
      </c>
      <c r="C53" s="87" t="s">
        <v>95</v>
      </c>
      <c r="D53" s="66">
        <v>1</v>
      </c>
      <c r="E53" s="66">
        <v>0</v>
      </c>
    </row>
    <row r="54" spans="1:7" ht="46.5" x14ac:dyDescent="0.4">
      <c r="A54" s="66">
        <v>3</v>
      </c>
      <c r="B54" s="74" t="s">
        <v>96</v>
      </c>
      <c r="C54" s="87" t="s">
        <v>12</v>
      </c>
      <c r="D54" s="66">
        <v>100</v>
      </c>
      <c r="E54" s="66">
        <v>100</v>
      </c>
    </row>
    <row r="55" spans="1:7" ht="62" x14ac:dyDescent="0.4">
      <c r="A55" s="66">
        <v>4</v>
      </c>
      <c r="B55" s="74" t="s">
        <v>97</v>
      </c>
      <c r="C55" s="87" t="s">
        <v>98</v>
      </c>
      <c r="D55" s="66">
        <v>0.51</v>
      </c>
      <c r="E55" s="97">
        <v>0.46996311200981283</v>
      </c>
    </row>
    <row r="56" spans="1:7" ht="31" x14ac:dyDescent="0.4">
      <c r="A56" s="66">
        <v>5</v>
      </c>
      <c r="B56" s="49" t="s">
        <v>99</v>
      </c>
      <c r="C56" s="87" t="s">
        <v>100</v>
      </c>
      <c r="D56" s="66">
        <v>0</v>
      </c>
      <c r="E56" s="66">
        <v>0</v>
      </c>
    </row>
    <row r="57" spans="1:7" ht="46.5" x14ac:dyDescent="0.4">
      <c r="A57" s="66">
        <v>6</v>
      </c>
      <c r="B57" s="49" t="s">
        <v>101</v>
      </c>
      <c r="C57" s="87" t="s">
        <v>15</v>
      </c>
      <c r="D57" s="66">
        <v>100</v>
      </c>
      <c r="E57" s="66">
        <v>100</v>
      </c>
    </row>
    <row r="58" spans="1:7" ht="46.5" x14ac:dyDescent="0.4">
      <c r="A58" s="66">
        <v>7</v>
      </c>
      <c r="B58" s="74" t="s">
        <v>102</v>
      </c>
      <c r="C58" s="87" t="s">
        <v>103</v>
      </c>
      <c r="D58" s="66">
        <v>100</v>
      </c>
      <c r="E58" s="66">
        <v>100</v>
      </c>
    </row>
    <row r="59" spans="1:7" x14ac:dyDescent="0.4">
      <c r="A59" s="66">
        <v>8</v>
      </c>
      <c r="B59" s="74" t="s">
        <v>104</v>
      </c>
      <c r="C59" s="87" t="s">
        <v>12</v>
      </c>
      <c r="D59" s="66">
        <v>72</v>
      </c>
      <c r="E59" s="66">
        <v>0</v>
      </c>
    </row>
    <row r="60" spans="1:7" x14ac:dyDescent="0.4">
      <c r="A60" s="66">
        <v>9</v>
      </c>
      <c r="B60" s="74" t="s">
        <v>105</v>
      </c>
      <c r="C60" s="87" t="s">
        <v>12</v>
      </c>
      <c r="D60" s="66">
        <v>100</v>
      </c>
      <c r="E60" s="66">
        <v>100</v>
      </c>
    </row>
    <row r="61" spans="1:7" x14ac:dyDescent="0.4">
      <c r="A61" s="66">
        <v>10</v>
      </c>
      <c r="B61" s="74" t="s">
        <v>106</v>
      </c>
      <c r="C61" s="87" t="s">
        <v>13</v>
      </c>
      <c r="D61" s="76">
        <v>0.495</v>
      </c>
      <c r="E61" s="77">
        <v>0.38700000000000001</v>
      </c>
    </row>
    <row r="62" spans="1:7" x14ac:dyDescent="0.4">
      <c r="A62" s="70"/>
      <c r="B62" s="71"/>
      <c r="C62" s="78"/>
      <c r="D62" s="72"/>
      <c r="E62" s="72"/>
    </row>
    <row r="63" spans="1:7" x14ac:dyDescent="0.4">
      <c r="A63" s="6" t="s">
        <v>107</v>
      </c>
      <c r="C63" s="78"/>
    </row>
    <row r="64" spans="1:7" x14ac:dyDescent="0.4">
      <c r="A64" s="6"/>
    </row>
    <row r="65" spans="1:7" ht="49.5" x14ac:dyDescent="0.4">
      <c r="A65" s="36" t="s">
        <v>6</v>
      </c>
      <c r="B65" s="37" t="s">
        <v>108</v>
      </c>
      <c r="C65" s="38" t="s">
        <v>109</v>
      </c>
    </row>
    <row r="66" spans="1:7" x14ac:dyDescent="0.4">
      <c r="A66" s="31">
        <v>1</v>
      </c>
      <c r="B66" s="35" t="s">
        <v>110</v>
      </c>
      <c r="C66" s="39">
        <f>'[2]Основные показатели ФХД'!$C$3</f>
        <v>36314653.635899998</v>
      </c>
    </row>
    <row r="67" spans="1:7" x14ac:dyDescent="0.4">
      <c r="A67" s="31">
        <v>2</v>
      </c>
      <c r="B67" s="35" t="s">
        <v>111</v>
      </c>
      <c r="C67" s="39">
        <f>'[2]Основные показатели ФХД'!$C$9</f>
        <v>21342739.59922</v>
      </c>
    </row>
    <row r="68" spans="1:7" x14ac:dyDescent="0.4">
      <c r="A68" s="32">
        <v>3</v>
      </c>
      <c r="B68" s="34" t="s">
        <v>112</v>
      </c>
      <c r="C68" s="40">
        <f>C66-C67</f>
        <v>14971914.036679998</v>
      </c>
    </row>
    <row r="69" spans="1:7" x14ac:dyDescent="0.4">
      <c r="A69" s="31">
        <v>4</v>
      </c>
      <c r="B69" s="35" t="s">
        <v>113</v>
      </c>
      <c r="C69" s="41">
        <f>'[2]Основные показатели ФХД'!$C$10</f>
        <v>2487737.1081200005</v>
      </c>
    </row>
    <row r="70" spans="1:7" ht="33" x14ac:dyDescent="0.4">
      <c r="A70" s="31">
        <v>5</v>
      </c>
      <c r="B70" s="35" t="s">
        <v>114</v>
      </c>
      <c r="C70" s="41">
        <f>'[2]Основные показатели ФХД'!$C$7</f>
        <v>4792735.8160799993</v>
      </c>
    </row>
    <row r="71" spans="1:7" x14ac:dyDescent="0.4">
      <c r="A71" s="32">
        <v>6</v>
      </c>
      <c r="B71" s="34" t="s">
        <v>128</v>
      </c>
      <c r="C71" s="40">
        <f>C68+C70-C69</f>
        <v>17276912.744639996</v>
      </c>
    </row>
    <row r="72" spans="1:7" x14ac:dyDescent="0.4">
      <c r="A72" s="31">
        <v>7</v>
      </c>
      <c r="B72" s="35" t="s">
        <v>129</v>
      </c>
      <c r="C72" s="41">
        <f>'[2]Основные показатели ФХД'!$C$11</f>
        <v>752311.00153000001</v>
      </c>
    </row>
    <row r="73" spans="1:7" ht="33" x14ac:dyDescent="0.4">
      <c r="A73" s="31">
        <v>8</v>
      </c>
      <c r="B73" s="35" t="s">
        <v>114</v>
      </c>
      <c r="C73" s="41">
        <f>'[2]Основные показатели ФХД'!$C$12</f>
        <v>629058.68536999938</v>
      </c>
    </row>
    <row r="74" spans="1:7" x14ac:dyDescent="0.4">
      <c r="A74" s="32">
        <v>9</v>
      </c>
      <c r="B74" s="34" t="s">
        <v>115</v>
      </c>
      <c r="C74" s="40">
        <f>C71-C72-C73</f>
        <v>15895543.057739997</v>
      </c>
    </row>
    <row r="75" spans="1:7" x14ac:dyDescent="0.4">
      <c r="A75" s="31">
        <v>10</v>
      </c>
      <c r="B75" s="35" t="s">
        <v>116</v>
      </c>
      <c r="C75" s="48">
        <f>'[2]Основные показатели ФХД'!$C$13</f>
        <v>3147270</v>
      </c>
    </row>
    <row r="76" spans="1:7" x14ac:dyDescent="0.4">
      <c r="A76" s="32">
        <v>11</v>
      </c>
      <c r="B76" s="34" t="s">
        <v>117</v>
      </c>
      <c r="C76" s="40">
        <f>C74-C75</f>
        <v>12748273.057739997</v>
      </c>
    </row>
    <row r="78" spans="1:7" x14ac:dyDescent="0.4">
      <c r="A78" s="6" t="s">
        <v>118</v>
      </c>
      <c r="B78" s="42"/>
      <c r="C78" s="42"/>
      <c r="D78" s="42"/>
      <c r="E78" s="42"/>
      <c r="F78" s="42"/>
      <c r="G78" s="42"/>
    </row>
    <row r="80" spans="1:7" ht="49.5" x14ac:dyDescent="0.4">
      <c r="A80" s="36" t="s">
        <v>23</v>
      </c>
      <c r="B80" s="44" t="s">
        <v>74</v>
      </c>
      <c r="C80" s="38" t="s">
        <v>119</v>
      </c>
      <c r="D80" s="44" t="s">
        <v>120</v>
      </c>
      <c r="E80" s="44" t="s">
        <v>92</v>
      </c>
      <c r="F80" s="43" t="s">
        <v>121</v>
      </c>
    </row>
    <row r="81" spans="1:8" x14ac:dyDescent="0.4">
      <c r="A81" s="29">
        <v>1</v>
      </c>
      <c r="B81" s="29" t="s">
        <v>122</v>
      </c>
      <c r="C81" s="45" t="s">
        <v>123</v>
      </c>
      <c r="D81" s="45">
        <v>7621.7330000000002</v>
      </c>
      <c r="E81" s="45">
        <v>4062.8429999999998</v>
      </c>
      <c r="F81" s="33">
        <f>E81/D81-100%</f>
        <v>-0.46693973667143684</v>
      </c>
    </row>
    <row r="82" spans="1:8" x14ac:dyDescent="0.4">
      <c r="A82" s="29">
        <v>2</v>
      </c>
      <c r="B82" s="29" t="s">
        <v>85</v>
      </c>
      <c r="C82" s="45" t="s">
        <v>5</v>
      </c>
      <c r="D82" s="45">
        <v>5880.7250414810005</v>
      </c>
      <c r="E82" s="45">
        <v>3179.519757646</v>
      </c>
      <c r="F82" s="33">
        <f>E82/D82-100%</f>
        <v>-0.45933201514803856</v>
      </c>
    </row>
    <row r="84" spans="1:8" ht="46.9" customHeight="1" x14ac:dyDescent="0.4">
      <c r="A84" s="6" t="s">
        <v>126</v>
      </c>
    </row>
    <row r="85" spans="1:8" ht="105.4" customHeight="1" x14ac:dyDescent="0.4">
      <c r="A85" s="100" t="s">
        <v>127</v>
      </c>
      <c r="B85" s="100"/>
      <c r="C85" s="100"/>
      <c r="D85" s="100"/>
      <c r="E85" s="100"/>
      <c r="F85" s="100"/>
      <c r="G85" s="46"/>
      <c r="H85" s="46"/>
    </row>
    <row r="87" spans="1:8" x14ac:dyDescent="0.4">
      <c r="A87" s="6" t="s">
        <v>124</v>
      </c>
      <c r="B87" s="6"/>
      <c r="C87" s="6"/>
      <c r="D87" s="6"/>
      <c r="E87" s="6"/>
      <c r="F87" s="6"/>
      <c r="G87" s="6"/>
      <c r="H87" s="6"/>
    </row>
    <row r="88" spans="1:8" ht="91" customHeight="1" x14ac:dyDescent="0.4">
      <c r="A88" s="100" t="s">
        <v>125</v>
      </c>
      <c r="B88" s="100"/>
      <c r="C88" s="100"/>
      <c r="D88" s="100"/>
      <c r="E88" s="100"/>
      <c r="F88" s="46"/>
      <c r="G88" s="46"/>
      <c r="H88" s="47"/>
    </row>
    <row r="89" spans="1:8" x14ac:dyDescent="0.4">
      <c r="A89" s="100"/>
      <c r="B89" s="100"/>
      <c r="C89" s="100"/>
      <c r="D89" s="100"/>
    </row>
    <row r="90" spans="1:8" x14ac:dyDescent="0.4">
      <c r="A90" s="100"/>
      <c r="B90" s="100"/>
      <c r="C90" s="100"/>
      <c r="D90" s="100"/>
    </row>
  </sheetData>
  <mergeCells count="42">
    <mergeCell ref="A90:D90"/>
    <mergeCell ref="A28:D28"/>
    <mergeCell ref="E28:L28"/>
    <mergeCell ref="A89:D89"/>
    <mergeCell ref="A36:E36"/>
    <mergeCell ref="A88:E88"/>
    <mergeCell ref="A85:F85"/>
    <mergeCell ref="A49:E49"/>
    <mergeCell ref="A29:B29"/>
    <mergeCell ref="C29:C31"/>
    <mergeCell ref="D29:D31"/>
    <mergeCell ref="E29:F30"/>
    <mergeCell ref="A30:A31"/>
    <mergeCell ref="B30:B31"/>
    <mergeCell ref="J10:J11"/>
    <mergeCell ref="K10:K11"/>
    <mergeCell ref="E13:E25"/>
    <mergeCell ref="F13:F25"/>
    <mergeCell ref="G13:G25"/>
    <mergeCell ref="H13:H25"/>
    <mergeCell ref="B13:B25"/>
    <mergeCell ref="D13:D25"/>
    <mergeCell ref="M28:M31"/>
    <mergeCell ref="N28:N31"/>
    <mergeCell ref="I29:J30"/>
    <mergeCell ref="K29:L30"/>
    <mergeCell ref="G29:H30"/>
    <mergeCell ref="A2:J2"/>
    <mergeCell ref="A3:J3"/>
    <mergeCell ref="A6:J6"/>
    <mergeCell ref="A9:A11"/>
    <mergeCell ref="B9:G9"/>
    <mergeCell ref="H9:H11"/>
    <mergeCell ref="I9:L9"/>
    <mergeCell ref="B10:B11"/>
    <mergeCell ref="C10:C11"/>
    <mergeCell ref="L10:L11"/>
    <mergeCell ref="D10:D11"/>
    <mergeCell ref="E10:F10"/>
    <mergeCell ref="G10:G11"/>
    <mergeCell ref="I10:I11"/>
    <mergeCell ref="K7:L7"/>
  </mergeCells>
  <phoneticPr fontId="12" type="noConversion"/>
  <printOptions horizontalCentered="1"/>
  <pageMargins left="3.937007874015748E-2" right="3.937007874015748E-2" top="0.35433070866141736" bottom="0.35433070866141736" header="0.11811023622047245" footer="0.11811023622047245"/>
  <pageSetup paperSize="8" scale="45" fitToHeight="0" orientation="landscape" r:id="rId1"/>
  <rowBreaks count="3" manualBreakCount="3">
    <brk id="27" max="13" man="1"/>
    <brk id="34" max="13" man="1"/>
    <brk id="61"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каз</vt:lpstr>
      <vt:lpstr>каз!Область_печати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Gulsinai Aubakirova [Гульсинай Аубакирова]</dc:creator>
  <cp:lastModifiedBy>Askar-Ali Kadiruly [Асқар-Әлі Кадірұлы]</cp:lastModifiedBy>
  <cp:lastPrinted>2026-06-25T05:55:47Z</cp:lastPrinted>
  <dcterms:created xsi:type="dcterms:W3CDTF">2024-03-01T09:45:38Z</dcterms:created>
  <dcterms:modified xsi:type="dcterms:W3CDTF">2026-07-20T05:42:36Z</dcterms:modified>
</cp:coreProperties>
</file>