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srv-file\Data\Tariff\Исполнение тарифной сметы\Исполнение тарифной сметы за 2026 год\Слушание за 1 полугодие\"/>
    </mc:Choice>
  </mc:AlternateContent>
  <xr:revisionPtr revIDLastSave="0" documentId="13_ncr:1_{43290D43-DBE3-4CC0-8EED-A6B47F9CBAF6}" xr6:coauthVersionLast="47" xr6:coauthVersionMax="47" xr10:uidLastSave="{00000000-0000-0000-0000-000000000000}"/>
  <bookViews>
    <workbookView xWindow="-110" yWindow="-110" windowWidth="25820" windowHeight="13900" xr2:uid="{E3E54858-28B8-4C8F-9F1C-4C7FFF2EA7CE}"/>
  </bookViews>
  <sheets>
    <sheet name="Eng" sheetId="1" r:id="rId1"/>
  </sheets>
  <externalReferences>
    <externalReference r:id="rId2"/>
    <externalReference r:id="rId3"/>
    <externalReference r:id="rId4"/>
  </externalReferences>
  <definedNames>
    <definedName name="_xlnm.Print_Area" localSheetId="0">[1]рус!$A$1:$N$89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75" i="1" l="1"/>
  <c r="C73" i="1"/>
  <c r="C72" i="1"/>
  <c r="C70" i="1"/>
  <c r="C69" i="1"/>
  <c r="C67" i="1"/>
  <c r="C66" i="1"/>
  <c r="C68" i="1" s="1"/>
  <c r="C71" i="1" s="1"/>
  <c r="C74" i="1" s="1"/>
  <c r="C76" i="1" s="1"/>
  <c r="E45" i="1" l="1"/>
  <c r="E44" i="1"/>
  <c r="E42" i="1"/>
  <c r="E41" i="1"/>
  <c r="E40" i="1"/>
  <c r="E39" i="1"/>
  <c r="E38" i="1"/>
  <c r="E43" i="1" l="1"/>
  <c r="J26" i="1"/>
  <c r="I26" i="1"/>
  <c r="A33" i="1" l="1"/>
  <c r="F39" i="1" l="1"/>
  <c r="F40" i="1"/>
  <c r="F41" i="1"/>
  <c r="F44" i="1"/>
  <c r="F45" i="1"/>
  <c r="F38" i="1"/>
  <c r="D43" i="1"/>
  <c r="D46" i="1" s="1"/>
  <c r="K14" i="1"/>
  <c r="K15" i="1"/>
  <c r="K16" i="1"/>
  <c r="K17" i="1"/>
  <c r="K18" i="1"/>
  <c r="K19" i="1"/>
  <c r="K20" i="1"/>
  <c r="K21" i="1"/>
  <c r="K22" i="1"/>
  <c r="K23" i="1"/>
  <c r="K24" i="1"/>
  <c r="K25" i="1"/>
  <c r="K13" i="1"/>
  <c r="K26" i="1" l="1"/>
  <c r="F42" i="1"/>
  <c r="F43" i="1" l="1"/>
  <c r="E46" i="1" l="1"/>
  <c r="F46" i="1" s="1"/>
  <c r="N34" i="1" l="1"/>
  <c r="M34" i="1"/>
  <c r="F26" i="1"/>
  <c r="E26" i="1"/>
  <c r="F82" i="1" l="1"/>
  <c r="F81" i="1"/>
</calcChain>
</file>

<file path=xl/sharedStrings.xml><?xml version="1.0" encoding="utf-8"?>
<sst xmlns="http://schemas.openxmlformats.org/spreadsheetml/2006/main" count="170" uniqueCount="136">
  <si>
    <t>1. General information about the subject of a natural monopoly</t>
  </si>
  <si>
    <t>Item No.</t>
  </si>
  <si>
    <t>Profit and Loss Statement</t>
  </si>
  <si>
    <t>Investment program amount (thousand tenge)</t>
  </si>
  <si>
    <t>Name of regulated services and territory served</t>
  </si>
  <si>
    <t>Unit of measurement</t>
  </si>
  <si>
    <t>Quantity in physical terms</t>
  </si>
  <si>
    <t>Period of provision of services under the investment program</t>
  </si>
  <si>
    <t>Plan</t>
  </si>
  <si>
    <t>Fact</t>
  </si>
  <si>
    <t>Deviation</t>
  </si>
  <si>
    <t>thousand tons</t>
  </si>
  <si>
    <t>Profit and loss statement in the form approved by the order of the Minister of Finance of the Republic of Kazakhstan dated June 28, 2017 No. 404</t>
  </si>
  <si>
    <t>Purchase of fixed assets</t>
  </si>
  <si>
    <t>Total:</t>
  </si>
  <si>
    <t>Information on the actual conditions and amounts of financing for the investment program, thousand tenge</t>
  </si>
  <si>
    <t>Information on the comparison of actual performance indicators of the investment program with the indicators approved in the investment program</t>
  </si>
  <si>
    <t>Explanation of the reasons for the deviation of the actual achieved indicators from the indicators in the approved investment program</t>
  </si>
  <si>
    <t>Evaluation of improvements in the quality and reliability of regulated services provided</t>
  </si>
  <si>
    <t>Borrowed funds</t>
  </si>
  <si>
    <t>Budgetary funds</t>
  </si>
  <si>
    <t>Reduction of consumption of raw materials, materials, fuel and energy in kind, depending on the approved investment program</t>
  </si>
  <si>
    <t>Reduction in depreciation (physical) of fixed assets (assets), %, by years of implementation depending on the approved investment program</t>
  </si>
  <si>
    <t>Reduction of losses, %, by years of implementation depending on the approved investment program</t>
  </si>
  <si>
    <t>Reduction in accidents by year of implementation depending on the approved investment program</t>
  </si>
  <si>
    <t>Depreciation</t>
  </si>
  <si>
    <t>Profit</t>
  </si>
  <si>
    <t>fact of the current year</t>
  </si>
  <si>
    <t>plan</t>
  </si>
  <si>
    <t>-</t>
  </si>
  <si>
    <t xml:space="preserve"> Unit of measurement</t>
  </si>
  <si>
    <t>Actual indicators of the tariff estimate</t>
  </si>
  <si>
    <t>6.1</t>
  </si>
  <si>
    <t>Total income</t>
  </si>
  <si>
    <t>thousand tons</t>
  </si>
  <si>
    <t>Cargo turnover</t>
  </si>
  <si>
    <t>million tkm</t>
  </si>
  <si>
    <t>Name of tariff estimate indicators</t>
  </si>
  <si>
    <t xml:space="preserve"> Deviation in %</t>
  </si>
  <si>
    <t>Oil pumping volume</t>
  </si>
  <si>
    <t>Provided for in the approved tariff estimate</t>
  </si>
  <si>
    <t>No.</t>
  </si>
  <si>
    <t>Name</t>
  </si>
  <si>
    <t>Revenue</t>
  </si>
  <si>
    <t>Cost of services</t>
  </si>
  <si>
    <t>Gross profit</t>
  </si>
  <si>
    <t>Administrative expenses</t>
  </si>
  <si>
    <t>Other income from non-core activities</t>
  </si>
  <si>
    <t>Total operating profit</t>
  </si>
  <si>
    <t xml:space="preserve"> Financing costs</t>
  </si>
  <si>
    <t>Other expenses from non-core activities</t>
  </si>
  <si>
    <t>Profit/(loss) before tax</t>
  </si>
  <si>
    <t>Income tax expenses</t>
  </si>
  <si>
    <t>Net income (loss)</t>
  </si>
  <si>
    <t xml:space="preserve"> Appendix 5 to the Rules for the implementation of activities by natural monopoly entities, approved by order of the Minister of National Economy of the Republic of Kazakhstan dated August 13, 2019 No. 73 Form 1</t>
  </si>
  <si>
    <t>Construction of crossings across the Kenkiyak-Kumkol main line</t>
  </si>
  <si>
    <t>Deviation, in %</t>
  </si>
  <si>
    <t>1.</t>
  </si>
  <si>
    <t>Controlled expenses</t>
  </si>
  <si>
    <t>thousand tenge</t>
  </si>
  <si>
    <t>2.</t>
  </si>
  <si>
    <t>Uncontrolled expenses</t>
  </si>
  <si>
    <t>3.</t>
  </si>
  <si>
    <t>Depreciation, including:</t>
  </si>
  <si>
    <t>3.1</t>
  </si>
  <si>
    <t>taken into account in the investment program</t>
  </si>
  <si>
    <t>Volume of services provided</t>
  </si>
  <si>
    <t>Tariff (excluding VAT)</t>
  </si>
  <si>
    <t>tenge/ton per 1000 km</t>
  </si>
  <si>
    <t xml:space="preserve"> Form 2</t>
  </si>
  <si>
    <t>Quality and reliability indicator</t>
  </si>
  <si>
    <t>Timely implementation of activities provided for by the investment program</t>
  </si>
  <si>
    <t>%</t>
  </si>
  <si>
    <t>Implementation of innovative technology in an enterprise providing a regulated service</t>
  </si>
  <si>
    <t>Maintaining the quality, reliability and other consumer properties of goods during transportation</t>
  </si>
  <si>
    <t>Reduction or maintenance at the accepted level of specific energy consumption for oil cargo turnover through main pipelines</t>
  </si>
  <si>
    <t>thousand kWh/million t.km</t>
  </si>
  <si>
    <t>The number of violations of legislation in the sphere of natural monopolies</t>
  </si>
  <si>
    <t>units</t>
  </si>
  <si>
    <t>Ensuring long-term trouble-free operation of the oil pipeline</t>
  </si>
  <si>
    <t>Time to eliminate accidents</t>
  </si>
  <si>
    <t>hour</t>
  </si>
  <si>
    <t>Compliance with the qualification requirements of management personnel</t>
  </si>
  <si>
    <t>Reduction of depreciation of fixed assets</t>
  </si>
  <si>
    <t>Form 3</t>
  </si>
  <si>
    <t>6. On the volume of regulated services provided during the reporting period</t>
  </si>
  <si>
    <t>7. On the work carried out with consumers of regulated services</t>
  </si>
  <si>
    <t>8. On the prospects of activities (development plans)</t>
  </si>
  <si>
    <t>thousand kWh</t>
  </si>
  <si>
    <t>million t.km</t>
  </si>
  <si>
    <t>million tkm</t>
  </si>
  <si>
    <t>2. Information on the implementation of the approved investment program for the first half of 2026 of Kazakhstan-China Pipeline LLP</t>
  </si>
  <si>
    <t>2026</t>
  </si>
  <si>
    <t>Plan for 2026</t>
  </si>
  <si>
    <t>5. On the main financial and economic indicators of the Partnership’s activities for the first half of 2026.</t>
  </si>
  <si>
    <t>Actual indicators (operational) for the first half of 2026 (thousand tenge)</t>
  </si>
  <si>
    <t>Planned for 2026</t>
  </si>
  <si>
    <t>Procurement procedures are being conducted on the electronic procurement portal of JSC Samruk-Kazyna.</t>
  </si>
  <si>
    <t>Following the procurement process, a contract was signed with the service provider. Construction and installation work is underway.</t>
  </si>
  <si>
    <t>Following the procurement process, a contract was signed with the service provider. Construction and installation work has commenced.</t>
  </si>
  <si>
    <t>Following the procurement procedures, an agreement was concluded with the service provider.</t>
  </si>
  <si>
    <t>Following the tender, a winner has been announced and the contract is being negotiated.</t>
  </si>
  <si>
    <t>Following the procurement procedures, contracts were concluded with service providers.</t>
  </si>
  <si>
    <t>Report on the execution of the approved tariff estimate, on the implementation of the approved investment program, on compliance with the quality and reliability indicators of regulated services and the achievement of the performance indicators of Kazakhstan-China Pipeline LLP to consumers and other interested parties for the provision of a regulated service of oil pumping through the Kenkiyak-Kumkol main pipeline in the domestic market for the first half of 2026</t>
  </si>
  <si>
    <r>
      <t xml:space="preserve">In accordance with the Law of the Republic of Kazakhstan "On Natural Monopolies" and Chapter 7 of the Rules for the implementation of activities by entities of natural monopolies, approved by the Order of the Minister of National Economy of the Republic of Kazakhstan dated August 13, 2019 No. 73, Kazakhstan-China Pipeline LLP holds Hearings on the report on the execution of the approved tariff estimate, on the implementation of the approved investment program, on compliance with the quality and reliability indicators of regulated services and the achievement of performance indicators for the provision of the regulated service of oil pumping through the Kenkiyak-Kumkol oil pipeline in the domestic market to consumers and other interested parties for the first half of 2026, in the form of a public hearing (hereinafter referred to as the Hearing).
</t>
    </r>
    <r>
      <rPr>
        <b/>
        <sz val="13"/>
        <rFont val="Times New Roman"/>
        <family val="1"/>
        <charset val="204"/>
      </rPr>
      <t>The purposes of this Hearing are:</t>
    </r>
    <r>
      <rPr>
        <sz val="13"/>
        <rFont val="Times New Roman"/>
        <family val="1"/>
        <charset val="204"/>
      </rPr>
      <t xml:space="preserve"> Ensuring transparency, awareness, maintaining a balance between the interests of consumers and natural monopoly entities, and ensuring the transparency of natural monopoly entities' activities before consumers and other stakeholders. The report contains the following information:</t>
    </r>
  </si>
  <si>
    <t>Kazakhstan-China Pipeline LLP was established on July 6, 2004. The Partnership was formed in accordance with the Law of the Republic of Kazakhstan "On Limited and Additional Liability Partnerships" within the framework of the Framework Agreement on the Development of Comprehensive Cooperation in the Field of Oil and Gas dated May 17, 2004, concluded between the Government of the Republic of Kazakhstan and the Government of the People's Republic of China, the Agreement on the Basic Principles for the Construction of the Atasu-Alashankou Oil Pipeline dated May 17, 2004, concluded between the National Company KazMunayGas and the China National Petroleum Corporation (CNPC). The Partnership was established to design, construct and operate oil pipelines. The founders of the Partnership are KazTransOil (50%) and China National Oil and Gas Exploration and Development Corporation (CNODC) (50%). The authorized capital of the Partnership is 13 billion tenge.</t>
  </si>
  <si>
    <t>Information on planned and actual volumes of regulated services</t>
  </si>
  <si>
    <t>Name of activities</t>
  </si>
  <si>
    <t>Reasons for deviation</t>
  </si>
  <si>
    <t>Installation of an overflow on sections of motor roads in areas of washouts</t>
  </si>
  <si>
    <t xml:space="preserve">Major repairs to the CP system at Kenkiyak-Kumkol pipeline </t>
  </si>
  <si>
    <t>Implementation of the PSS PTS "Aralsk" MP "Kenkiyak - Kumkol"</t>
  </si>
  <si>
    <t>Modernization of life support systems of telemechanics and communication shelters of the Kenkiyak-Kumkol MP (DS)</t>
  </si>
  <si>
    <t>Modernization of programmable logic controllers (PLC) MP Kenkiyak - Kumkol</t>
  </si>
  <si>
    <t>Oil pumping through the main pipeline system</t>
  </si>
  <si>
    <t>Equipment with motor vehicles and special machinery for the Kenkiyak-Kumkol MP, involved in the operation and maintenance of the main pipeline, as well as for prompt response to emergency situations</t>
  </si>
  <si>
    <t>Refitting and replacement of equipment and devices at the Kenkiyak-Kumkol pipeline facilities involved in the operation and maintenance of the pipeline, as well as for prompt response to emergency situations</t>
  </si>
  <si>
    <t>Reconstruction of electric actuators for AUMA valves at MP Kenkiyak-Kumkol for the installation of a dielectric insert between the valve gearbox and the electric actuator</t>
  </si>
  <si>
    <t>Modernization of equipment for the oil quantity and quality measuring system Kumkol of the Kenkiyak-Kumkol MP</t>
  </si>
  <si>
    <t>Repair work on previously mothballed illegal tap-ins on the Kenkiyak-Kumkol main pipeline using composite material</t>
  </si>
  <si>
    <t>Modernization of the Kenkiyak-Kumkol TRS system</t>
  </si>
  <si>
    <t>Following the procurement process, contracts were signed with service providers. Civil work is underway.</t>
  </si>
  <si>
    <t>There was a partial postponement of this activity from 2025 to 2026. The activity has been completed.</t>
  </si>
  <si>
    <t>Own funds</t>
  </si>
  <si>
    <t>actual of the current year</t>
  </si>
  <si>
    <t>actual of the last year</t>
  </si>
  <si>
    <t>actual of 
the last year</t>
  </si>
  <si>
    <t>actual</t>
  </si>
  <si>
    <t>3. Information on the execution of the approved tariff estimate for the regulated service of oil pumping through the Kenkiyak-Kumkol main pipeline in the domestic market for the first half of 2026</t>
  </si>
  <si>
    <r>
      <t xml:space="preserve"> Acceptable profit </t>
    </r>
    <r>
      <rPr>
        <sz val="12"/>
        <color rgb="FF000000"/>
        <rFont val="Times New Roman"/>
        <family val="1"/>
        <charset val="204"/>
      </rPr>
      <t>(before payment of performance bonus), including:</t>
    </r>
  </si>
  <si>
    <t>4. Information on compliance with quality and reliability indicators of regulated services of oil pumping through the Kenkiyak-Kumkol main pipeline in the domestic market of Kazakhstan-China Pipeline LLP based on the results of the first half of 2026.</t>
  </si>
  <si>
    <t>Actual of the 1 half of 2026</t>
  </si>
  <si>
    <t>activity</t>
  </si>
  <si>
    <t>Compliance with schedules of approved work plans in order to prevent emergency situations</t>
  </si>
  <si>
    <t>1) Ensuring uninterrupted transportation of oil, reliable and safe operation of main oil pipeline facilities; 
2) Implementation of the investment program and tariff estimate for regulated services of oil pumping through the Kenkiyak-Kumkol main pipeline system in the domestic market of the Republic of Kazakhstan for 2026. 
3) Achievement of quality and reliability indicators for regulated services for 2026.</t>
  </si>
  <si>
    <r>
      <t xml:space="preserve"> During the reporting period, the Partnership concluded</t>
    </r>
    <r>
      <rPr>
        <sz val="13"/>
        <rFont val="Times New Roman"/>
        <family val="1"/>
        <charset val="204"/>
      </rPr>
      <t xml:space="preserve"> 65 </t>
    </r>
    <r>
      <rPr>
        <sz val="13"/>
        <color theme="1"/>
        <rFont val="Times New Roman"/>
        <family val="1"/>
        <charset val="204"/>
      </rPr>
      <t>contracts for transportation via the Kenkiyak-Kumkol main oil pipeline in the domestic market were signed, of which 45 shippers transported oil. Moreover, cargo turnover via the Kenkiyak-Kumkol main oil pipeline in the domestic market in the first half of 2026 amounted to 3,180 million tons/km, compared to the approved annual plan of 5,881 million tonnes/km; fulfillment rate is 46%. A daily oil balance is maintained, pumping data is processed, and this data is used to control the accounting of commercial oil transactions and coordinate interactions between the delivering and receiving parties. The Partnership, together with KazTransOil, monitors the quality and quantity of oil.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</si>
</sst>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
  </numFmts>
  <fonts count="18" x14ac:knownFonts="1">
    <font>
      <sz val="11"/>
      <color theme="1"/>
      <name val="Calibri"/>
      <family val="2"/>
      <charset val="204"/>
      <scheme val="minor"/>
    </font>
    <font>
      <sz val="11"/>
      <color theme="1"/>
      <name val="Calibri"/>
      <family val="2"/>
      <charset val="204"/>
      <scheme val="minor"/>
    </font>
    <font>
      <sz val="12"/>
      <color theme="1"/>
      <name val="Times New Roman"/>
      <family val="1"/>
      <charset val="204"/>
    </font>
    <font>
      <sz val="10"/>
      <name val="Arial Cyr"/>
      <charset val="204"/>
    </font>
    <font>
      <sz val="10"/>
      <name val="Arial Cyr"/>
      <family val="2"/>
      <charset val="204"/>
    </font>
    <font>
      <sz val="14"/>
      <color theme="1"/>
      <name val="Times New Roman"/>
      <family val="1"/>
      <charset val="204"/>
    </font>
    <font>
      <b/>
      <sz val="13"/>
      <color theme="1"/>
      <name val="Times New Roman"/>
      <family val="1"/>
      <charset val="204"/>
    </font>
    <font>
      <sz val="13"/>
      <color theme="1"/>
      <name val="Times New Roman"/>
      <family val="1"/>
      <charset val="204"/>
    </font>
    <font>
      <b/>
      <sz val="13"/>
      <name val="Times New Roman"/>
      <family val="1"/>
      <charset val="204"/>
    </font>
    <font>
      <sz val="13"/>
      <name val="Times New Roman"/>
      <family val="1"/>
      <charset val="204"/>
    </font>
    <font>
      <sz val="13"/>
      <color theme="1"/>
      <name val="Calibri"/>
      <family val="2"/>
      <charset val="204"/>
      <scheme val="minor"/>
    </font>
    <font>
      <sz val="13"/>
      <color indexed="8"/>
      <name val="Times New Roman"/>
      <family val="1"/>
      <charset val="204"/>
    </font>
    <font>
      <sz val="8"/>
      <name val="Calibri"/>
      <family val="2"/>
      <charset val="204"/>
      <scheme val="minor"/>
    </font>
    <font>
      <sz val="11"/>
      <color theme="1"/>
      <name val="Calibri"/>
      <family val="2"/>
      <scheme val="minor"/>
    </font>
    <font>
      <sz val="12"/>
      <name val="Times New Roman"/>
      <family val="1"/>
      <charset val="204"/>
    </font>
    <font>
      <b/>
      <sz val="12"/>
      <color rgb="FF000000"/>
      <name val="Times New Roman"/>
      <family val="1"/>
      <charset val="204"/>
    </font>
    <font>
      <sz val="12"/>
      <color rgb="FF000000"/>
      <name val="Times New Roman"/>
      <family val="1"/>
      <charset val="204"/>
    </font>
    <font>
      <b/>
      <sz val="12"/>
      <color theme="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theme="3" tint="0.79998168889431442"/>
        <bgColor indexed="64"/>
      </patternFill>
    </fill>
  </fills>
  <borders count="13">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3" fillId="0" borderId="0"/>
    <xf numFmtId="0" fontId="1" fillId="0" borderId="0"/>
    <xf numFmtId="0" fontId="4" fillId="0" borderId="0"/>
    <xf numFmtId="0" fontId="13" fillId="0" borderId="0"/>
  </cellStyleXfs>
  <cellXfs count="136">
    <xf numFmtId="0" fontId="0" fillId="0" borderId="0" xfId="0"/>
    <xf numFmtId="0" fontId="2" fillId="0" borderId="0" xfId="0" applyFont="1"/>
    <xf numFmtId="0" fontId="2" fillId="2" borderId="0" xfId="0" applyFont="1" applyFill="1"/>
    <xf numFmtId="0" fontId="5" fillId="0" borderId="0" xfId="0" applyFont="1"/>
    <xf numFmtId="0" fontId="5" fillId="2" borderId="0" xfId="0" applyFont="1" applyFill="1"/>
    <xf numFmtId="0" fontId="7" fillId="0" borderId="0" xfId="0" applyFont="1"/>
    <xf numFmtId="0" fontId="6" fillId="0" borderId="0" xfId="0" applyFont="1" applyAlignment="1">
      <alignment vertical="center"/>
    </xf>
    <xf numFmtId="3" fontId="7" fillId="0" borderId="0" xfId="0" applyNumberFormat="1" applyFont="1"/>
    <xf numFmtId="0" fontId="6" fillId="2" borderId="0" xfId="0" applyFont="1" applyFill="1" applyAlignment="1">
      <alignment vertical="center"/>
    </xf>
    <xf numFmtId="0" fontId="7" fillId="2" borderId="0" xfId="0" applyFont="1" applyFill="1"/>
    <xf numFmtId="3" fontId="7" fillId="2" borderId="0" xfId="0" applyNumberFormat="1" applyFont="1" applyFill="1"/>
    <xf numFmtId="0" fontId="7" fillId="2" borderId="0" xfId="0" applyFont="1" applyFill="1" applyAlignment="1">
      <alignment vertical="center" wrapText="1"/>
    </xf>
    <xf numFmtId="0" fontId="7" fillId="2" borderId="0" xfId="0" applyFont="1" applyFill="1" applyAlignment="1">
      <alignment wrapText="1"/>
    </xf>
    <xf numFmtId="3" fontId="6" fillId="2" borderId="7" xfId="0" applyNumberFormat="1" applyFont="1" applyFill="1" applyBorder="1" applyAlignment="1">
      <alignment horizontal="center" vertical="center"/>
    </xf>
    <xf numFmtId="0" fontId="6" fillId="2" borderId="7" xfId="0" applyFont="1" applyFill="1" applyBorder="1" applyAlignment="1">
      <alignment horizontal="center" vertical="center"/>
    </xf>
    <xf numFmtId="0" fontId="6" fillId="2" borderId="7" xfId="0" applyFont="1" applyFill="1" applyBorder="1" applyAlignment="1">
      <alignment horizontal="center"/>
    </xf>
    <xf numFmtId="3" fontId="6" fillId="2" borderId="7" xfId="0" applyNumberFormat="1" applyFont="1" applyFill="1" applyBorder="1" applyAlignment="1">
      <alignment horizontal="center"/>
    </xf>
    <xf numFmtId="0" fontId="7" fillId="2" borderId="7" xfId="0" applyFont="1" applyFill="1" applyBorder="1" applyAlignment="1">
      <alignment horizontal="center" vertical="center"/>
    </xf>
    <xf numFmtId="0" fontId="7" fillId="2" borderId="7" xfId="0" applyFont="1" applyFill="1" applyBorder="1" applyAlignment="1">
      <alignment vertical="center" wrapText="1"/>
    </xf>
    <xf numFmtId="0" fontId="6" fillId="2" borderId="7" xfId="0" applyFont="1" applyFill="1" applyBorder="1" applyAlignment="1">
      <alignment vertical="center" wrapText="1"/>
    </xf>
    <xf numFmtId="3" fontId="7" fillId="2" borderId="7" xfId="0" applyNumberFormat="1" applyFont="1" applyFill="1" applyBorder="1" applyAlignment="1">
      <alignment vertical="center" wrapText="1"/>
    </xf>
    <xf numFmtId="3" fontId="6" fillId="2" borderId="7" xfId="0" applyNumberFormat="1" applyFont="1" applyFill="1" applyBorder="1" applyAlignment="1">
      <alignment horizontal="center" vertical="center" wrapText="1"/>
    </xf>
    <xf numFmtId="3" fontId="6" fillId="0" borderId="7"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6" fillId="0" borderId="7" xfId="0" applyFont="1" applyBorder="1" applyAlignment="1">
      <alignment horizontal="center" vertical="center"/>
    </xf>
    <xf numFmtId="3" fontId="6" fillId="0" borderId="7" xfId="0" applyNumberFormat="1" applyFont="1" applyBorder="1" applyAlignment="1">
      <alignment horizontal="center" vertical="center"/>
    </xf>
    <xf numFmtId="3" fontId="7" fillId="0" borderId="7" xfId="0" applyNumberFormat="1" applyFont="1" applyBorder="1" applyAlignment="1">
      <alignment horizontal="center" vertical="center" wrapText="1"/>
    </xf>
    <xf numFmtId="9" fontId="7" fillId="0" borderId="7" xfId="0" applyNumberFormat="1" applyFont="1" applyBorder="1" applyAlignment="1">
      <alignment horizontal="center" vertical="center" wrapText="1"/>
    </xf>
    <xf numFmtId="3" fontId="6" fillId="0" borderId="7" xfId="0" applyNumberFormat="1" applyFont="1" applyBorder="1" applyAlignment="1">
      <alignment vertical="center" wrapText="1"/>
    </xf>
    <xf numFmtId="0" fontId="7" fillId="0" borderId="7" xfId="0" applyFont="1" applyBorder="1" applyAlignment="1">
      <alignment horizontal="center" vertical="center"/>
    </xf>
    <xf numFmtId="3" fontId="7" fillId="0" borderId="7" xfId="0" applyNumberFormat="1" applyFont="1" applyBorder="1" applyAlignment="1">
      <alignment vertical="center" wrapText="1"/>
    </xf>
    <xf numFmtId="49" fontId="9" fillId="0" borderId="7" xfId="4" applyNumberFormat="1" applyFont="1" applyBorder="1" applyAlignment="1">
      <alignment horizontal="center" vertical="center"/>
    </xf>
    <xf numFmtId="49" fontId="8" fillId="0" borderId="7" xfId="4" applyNumberFormat="1" applyFont="1" applyBorder="1" applyAlignment="1">
      <alignment horizontal="center" vertical="center"/>
    </xf>
    <xf numFmtId="165" fontId="9" fillId="0" borderId="7" xfId="4" applyNumberFormat="1" applyFont="1" applyBorder="1" applyAlignment="1">
      <alignment horizontal="center" vertical="center"/>
    </xf>
    <xf numFmtId="49" fontId="8" fillId="0" borderId="7" xfId="4" applyNumberFormat="1" applyFont="1" applyBorder="1" applyAlignment="1">
      <alignment horizontal="left" vertical="center" wrapText="1"/>
    </xf>
    <xf numFmtId="49" fontId="9" fillId="0" borderId="7" xfId="4" applyNumberFormat="1" applyFont="1" applyBorder="1" applyAlignment="1">
      <alignment horizontal="left" vertical="center" wrapText="1"/>
    </xf>
    <xf numFmtId="49" fontId="8" fillId="3" borderId="7" xfId="4" applyNumberFormat="1" applyFont="1" applyFill="1" applyBorder="1" applyAlignment="1">
      <alignment horizontal="center" vertical="center"/>
    </xf>
    <xf numFmtId="49" fontId="8" fillId="3" borderId="7" xfId="4" applyNumberFormat="1" applyFont="1" applyFill="1" applyBorder="1" applyAlignment="1">
      <alignment horizontal="left" vertical="center" wrapText="1"/>
    </xf>
    <xf numFmtId="3" fontId="8" fillId="3" borderId="7" xfId="4" applyNumberFormat="1" applyFont="1" applyFill="1" applyBorder="1" applyAlignment="1">
      <alignment horizontal="center" vertical="center" wrapText="1"/>
    </xf>
    <xf numFmtId="3" fontId="11" fillId="0" borderId="7" xfId="0" applyNumberFormat="1" applyFont="1" applyBorder="1" applyAlignment="1">
      <alignment horizontal="center" vertical="center"/>
    </xf>
    <xf numFmtId="3" fontId="8" fillId="0" borderId="7" xfId="4" applyNumberFormat="1" applyFont="1" applyBorder="1" applyAlignment="1">
      <alignment horizontal="center" vertical="center" wrapText="1"/>
    </xf>
    <xf numFmtId="3" fontId="9" fillId="0" borderId="7" xfId="4" applyNumberFormat="1" applyFont="1" applyBorder="1" applyAlignment="1">
      <alignment horizontal="center" vertical="center" wrapText="1"/>
    </xf>
    <xf numFmtId="0" fontId="10" fillId="0" borderId="0" xfId="0" applyFont="1" applyAlignment="1">
      <alignment vertical="center"/>
    </xf>
    <xf numFmtId="3" fontId="8" fillId="3" borderId="7" xfId="4" applyNumberFormat="1" applyFont="1" applyFill="1" applyBorder="1" applyAlignment="1">
      <alignment horizontal="left" vertical="center" wrapText="1"/>
    </xf>
    <xf numFmtId="49" fontId="8" fillId="3" borderId="7" xfId="4" applyNumberFormat="1" applyFont="1" applyFill="1" applyBorder="1" applyAlignment="1">
      <alignment horizontal="center" vertical="center" wrapText="1"/>
    </xf>
    <xf numFmtId="3" fontId="7" fillId="0" borderId="7" xfId="0" applyNumberFormat="1" applyFont="1" applyBorder="1" applyAlignment="1">
      <alignment horizontal="center" vertical="center"/>
    </xf>
    <xf numFmtId="0" fontId="7" fillId="0" borderId="0" xfId="0" applyFont="1" applyAlignment="1">
      <alignment vertical="center" wrapText="1"/>
    </xf>
    <xf numFmtId="0" fontId="7" fillId="0" borderId="0" xfId="0" applyFont="1" applyAlignment="1">
      <alignment horizontal="left" vertical="center"/>
    </xf>
    <xf numFmtId="3" fontId="9" fillId="0" borderId="7" xfId="4" applyNumberFormat="1" applyFont="1" applyFill="1" applyBorder="1" applyAlignment="1">
      <alignment horizontal="center" vertical="center" wrapText="1"/>
    </xf>
    <xf numFmtId="0" fontId="2" fillId="0" borderId="7" xfId="0" applyFont="1" applyBorder="1" applyAlignment="1">
      <alignment vertical="center" wrapText="1"/>
    </xf>
    <xf numFmtId="0" fontId="7" fillId="0" borderId="12" xfId="0" applyFont="1" applyBorder="1" applyAlignment="1">
      <alignment horizontal="center" vertical="center" wrapText="1"/>
    </xf>
    <xf numFmtId="4" fontId="7" fillId="2" borderId="7" xfId="0" applyNumberFormat="1" applyFont="1" applyFill="1" applyBorder="1" applyAlignment="1">
      <alignment horizontal="center" vertical="center" wrapText="1"/>
    </xf>
    <xf numFmtId="4" fontId="9" fillId="0" borderId="7" xfId="0" applyNumberFormat="1" applyFont="1" applyBorder="1" applyAlignment="1">
      <alignment horizontal="center" vertical="center" wrapText="1"/>
    </xf>
    <xf numFmtId="0" fontId="2" fillId="2" borderId="7" xfId="5" applyFont="1" applyFill="1" applyBorder="1" applyAlignment="1">
      <alignment horizontal="left" vertical="center" wrapText="1"/>
    </xf>
    <xf numFmtId="0" fontId="2" fillId="0" borderId="7" xfId="5" applyFont="1" applyBorder="1" applyAlignment="1">
      <alignment horizontal="left" vertical="center" wrapText="1"/>
    </xf>
    <xf numFmtId="0" fontId="14" fillId="2" borderId="7" xfId="5" applyFont="1" applyFill="1" applyBorder="1" applyAlignment="1">
      <alignment horizontal="left" vertical="center" wrapText="1"/>
    </xf>
    <xf numFmtId="164" fontId="7" fillId="2" borderId="7" xfId="1" applyNumberFormat="1" applyFont="1" applyFill="1" applyBorder="1" applyAlignment="1">
      <alignment horizontal="center" vertical="center" wrapText="1"/>
    </xf>
    <xf numFmtId="164" fontId="7" fillId="2" borderId="7" xfId="0" applyNumberFormat="1" applyFont="1" applyFill="1" applyBorder="1" applyAlignment="1">
      <alignment horizontal="center" vertical="center" wrapText="1"/>
    </xf>
    <xf numFmtId="0" fontId="15" fillId="0" borderId="7" xfId="0" applyFont="1" applyBorder="1" applyAlignment="1">
      <alignment horizontal="center" vertical="center" wrapText="1"/>
    </xf>
    <xf numFmtId="0" fontId="15" fillId="2" borderId="7" xfId="0" applyFont="1" applyFill="1" applyBorder="1" applyAlignment="1">
      <alignment horizontal="center" vertical="center" wrapText="1"/>
    </xf>
    <xf numFmtId="0" fontId="16" fillId="0" borderId="7" xfId="0" applyFont="1" applyBorder="1" applyAlignment="1">
      <alignment horizontal="center" vertical="center" wrapText="1"/>
    </xf>
    <xf numFmtId="0" fontId="15" fillId="0" borderId="7" xfId="0" applyFont="1" applyBorder="1" applyAlignment="1">
      <alignment horizontal="justify" vertical="center" wrapText="1"/>
    </xf>
    <xf numFmtId="3" fontId="2" fillId="2" borderId="7" xfId="0" applyNumberFormat="1" applyFont="1" applyFill="1" applyBorder="1" applyAlignment="1">
      <alignment horizontal="center" vertical="center" wrapText="1"/>
    </xf>
    <xf numFmtId="9" fontId="2" fillId="2" borderId="7" xfId="2" applyFont="1" applyFill="1" applyBorder="1" applyAlignment="1">
      <alignment horizontal="center" vertical="center" wrapText="1"/>
    </xf>
    <xf numFmtId="49" fontId="16" fillId="0" borderId="7" xfId="0" applyNumberFormat="1" applyFont="1" applyBorder="1" applyAlignment="1">
      <alignment horizontal="center" vertical="center" wrapText="1"/>
    </xf>
    <xf numFmtId="0" fontId="16" fillId="0" borderId="7" xfId="0" applyFont="1" applyBorder="1" applyAlignment="1">
      <alignment horizontal="justify" vertical="center" wrapText="1"/>
    </xf>
    <xf numFmtId="0" fontId="2" fillId="0" borderId="7" xfId="0" applyFont="1" applyBorder="1" applyAlignment="1">
      <alignment horizontal="center" vertical="center" wrapText="1"/>
    </xf>
    <xf numFmtId="3" fontId="17" fillId="2" borderId="7" xfId="0" applyNumberFormat="1" applyFont="1" applyFill="1" applyBorder="1" applyAlignment="1">
      <alignment horizontal="center" vertical="center" wrapText="1"/>
    </xf>
    <xf numFmtId="9" fontId="17" fillId="2" borderId="7" xfId="2" applyFont="1" applyFill="1" applyBorder="1" applyAlignment="1">
      <alignment horizontal="center" vertical="center" wrapText="1"/>
    </xf>
    <xf numFmtId="4" fontId="17" fillId="2" borderId="7" xfId="0" applyNumberFormat="1" applyFont="1" applyFill="1" applyBorder="1" applyAlignment="1">
      <alignment horizontal="center" vertical="center" wrapText="1"/>
    </xf>
    <xf numFmtId="0" fontId="16" fillId="0" borderId="0" xfId="0" applyFont="1" applyBorder="1" applyAlignment="1">
      <alignment horizontal="center" vertical="center" wrapText="1"/>
    </xf>
    <xf numFmtId="0" fontId="15" fillId="0" borderId="0" xfId="0" applyFont="1" applyBorder="1" applyAlignment="1">
      <alignment horizontal="justify" vertical="center" wrapText="1"/>
    </xf>
    <xf numFmtId="4" fontId="17" fillId="2" borderId="0" xfId="0" applyNumberFormat="1" applyFont="1" applyFill="1" applyBorder="1" applyAlignment="1">
      <alignment horizontal="center" vertical="center" wrapText="1"/>
    </xf>
    <xf numFmtId="0" fontId="15" fillId="0" borderId="7" xfId="0" applyFont="1" applyBorder="1" applyAlignment="1">
      <alignment vertical="center" wrapText="1"/>
    </xf>
    <xf numFmtId="0" fontId="2" fillId="0" borderId="7" xfId="0" applyFont="1" applyBorder="1" applyAlignment="1">
      <alignment horizontal="left" vertical="center" wrapText="1"/>
    </xf>
    <xf numFmtId="0" fontId="2" fillId="2" borderId="7" xfId="0" applyFont="1" applyFill="1" applyBorder="1" applyAlignment="1">
      <alignment horizontal="left" vertical="center" wrapText="1"/>
    </xf>
    <xf numFmtId="10" fontId="2" fillId="0" borderId="7" xfId="0" applyNumberFormat="1" applyFont="1" applyBorder="1" applyAlignment="1">
      <alignment horizontal="center" vertical="center" wrapText="1"/>
    </xf>
    <xf numFmtId="165" fontId="2" fillId="2" borderId="7" xfId="0" applyNumberFormat="1" applyFont="1" applyFill="1" applyBorder="1" applyAlignment="1">
      <alignment horizontal="center" vertical="center" wrapText="1"/>
    </xf>
    <xf numFmtId="0" fontId="2" fillId="0" borderId="0" xfId="0" applyFont="1" applyBorder="1" applyAlignment="1">
      <alignment horizontal="center" vertical="center" wrapText="1"/>
    </xf>
    <xf numFmtId="0" fontId="7" fillId="0" borderId="0" xfId="0" applyFont="1" applyAlignment="1">
      <alignment horizontal="left" vertical="center" wrapText="1"/>
    </xf>
    <xf numFmtId="4" fontId="6" fillId="2" borderId="7" xfId="0" applyNumberFormat="1" applyFont="1" applyFill="1" applyBorder="1" applyAlignment="1">
      <alignment horizontal="center" vertical="center" wrapText="1"/>
    </xf>
    <xf numFmtId="0" fontId="2" fillId="0" borderId="7" xfId="0" applyFont="1" applyBorder="1" applyAlignment="1">
      <alignment horizontal="left" vertical="center" wrapText="1"/>
    </xf>
    <xf numFmtId="0" fontId="15" fillId="2" borderId="7" xfId="0" applyFont="1" applyFill="1" applyBorder="1" applyAlignment="1">
      <alignment horizontal="center" vertical="center" wrapText="1"/>
    </xf>
    <xf numFmtId="4" fontId="2" fillId="2" borderId="6" xfId="5" applyNumberFormat="1" applyFont="1" applyFill="1" applyBorder="1" applyAlignment="1">
      <alignment horizontal="center" vertical="center"/>
    </xf>
    <xf numFmtId="0" fontId="2" fillId="2" borderId="6" xfId="0" applyFont="1" applyFill="1" applyBorder="1" applyAlignment="1">
      <alignment horizontal="left" vertical="center" wrapText="1"/>
    </xf>
    <xf numFmtId="4" fontId="2" fillId="0" borderId="6" xfId="5" applyNumberFormat="1" applyFont="1" applyBorder="1" applyAlignment="1">
      <alignment horizontal="center" vertical="center"/>
    </xf>
    <xf numFmtId="0" fontId="15" fillId="2" borderId="7" xfId="0" applyFont="1" applyFill="1" applyBorder="1" applyAlignment="1">
      <alignment horizontal="center" vertical="center" wrapText="1"/>
    </xf>
    <xf numFmtId="0" fontId="2" fillId="0" borderId="2" xfId="0" applyFont="1" applyBorder="1" applyAlignment="1">
      <alignment horizontal="center" vertical="center" wrapText="1"/>
    </xf>
    <xf numFmtId="0" fontId="15" fillId="0" borderId="2" xfId="0" applyFont="1" applyBorder="1" applyAlignment="1">
      <alignment horizontal="center" vertical="center" wrapText="1"/>
    </xf>
    <xf numFmtId="0" fontId="7" fillId="0" borderId="0" xfId="0" applyFont="1" applyAlignment="1">
      <alignment horizontal="right"/>
    </xf>
    <xf numFmtId="0" fontId="6" fillId="0" borderId="0" xfId="0" applyFont="1" applyAlignment="1">
      <alignment vertical="center" wrapText="1"/>
    </xf>
    <xf numFmtId="0" fontId="14" fillId="0" borderId="7" xfId="0" applyFont="1" applyBorder="1" applyAlignment="1">
      <alignment vertical="center" wrapText="1"/>
    </xf>
    <xf numFmtId="0" fontId="2" fillId="2" borderId="7" xfId="0" applyFont="1" applyFill="1" applyBorder="1" applyAlignment="1">
      <alignment vertical="center" wrapText="1"/>
    </xf>
    <xf numFmtId="0" fontId="14" fillId="2" borderId="7" xfId="0" applyFont="1" applyFill="1" applyBorder="1" applyAlignment="1">
      <alignment vertical="center" wrapText="1"/>
    </xf>
    <xf numFmtId="0" fontId="14" fillId="2" borderId="7" xfId="0" applyFont="1" applyFill="1" applyBorder="1" applyAlignment="1">
      <alignment horizontal="left" vertical="center" wrapText="1"/>
    </xf>
    <xf numFmtId="9" fontId="2" fillId="0" borderId="7" xfId="0" applyNumberFormat="1" applyFont="1" applyBorder="1" applyAlignment="1">
      <alignment horizontal="left" vertical="center" wrapText="1"/>
    </xf>
    <xf numFmtId="9" fontId="2" fillId="0" borderId="7" xfId="2" applyFont="1" applyBorder="1" applyAlignment="1">
      <alignment horizontal="center" vertical="center" wrapText="1"/>
    </xf>
    <xf numFmtId="2" fontId="2" fillId="0" borderId="7" xfId="0" applyNumberFormat="1" applyFont="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left" vertical="center" wrapText="1"/>
    </xf>
    <xf numFmtId="0" fontId="6" fillId="2" borderId="1"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3" fontId="6" fillId="2" borderId="1" xfId="0" applyNumberFormat="1" applyFont="1" applyFill="1" applyBorder="1" applyAlignment="1">
      <alignment horizontal="center" vertical="center" wrapText="1"/>
    </xf>
    <xf numFmtId="3" fontId="6" fillId="2" borderId="6" xfId="0" applyNumberFormat="1"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1"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3" fontId="2" fillId="0" borderId="1" xfId="0" applyNumberFormat="1" applyFont="1" applyBorder="1" applyAlignment="1">
      <alignment horizontal="center" vertical="center"/>
    </xf>
    <xf numFmtId="3" fontId="2" fillId="0" borderId="5" xfId="0" applyNumberFormat="1" applyFont="1" applyBorder="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6" fillId="0" borderId="12" xfId="0" applyFont="1" applyBorder="1" applyAlignment="1">
      <alignment horizontal="left" vertical="center" wrapText="1"/>
    </xf>
    <xf numFmtId="0" fontId="6" fillId="0" borderId="2" xfId="0" applyFont="1" applyBorder="1" applyAlignment="1">
      <alignment horizontal="center" vertical="center"/>
    </xf>
    <xf numFmtId="0" fontId="6" fillId="0" borderId="4" xfId="0" applyFont="1" applyBorder="1" applyAlignment="1">
      <alignment horizontal="center" vertical="center"/>
    </xf>
    <xf numFmtId="3" fontId="6" fillId="0" borderId="1" xfId="0" applyNumberFormat="1" applyFont="1" applyBorder="1" applyAlignment="1">
      <alignment horizontal="center" vertical="center"/>
    </xf>
    <xf numFmtId="3" fontId="6" fillId="0" borderId="5" xfId="0" applyNumberFormat="1" applyFont="1" applyBorder="1" applyAlignment="1">
      <alignment horizontal="center" vertical="center"/>
    </xf>
    <xf numFmtId="3" fontId="6" fillId="0" borderId="6" xfId="0" applyNumberFormat="1" applyFont="1" applyBorder="1" applyAlignment="1">
      <alignment horizontal="center" vertical="center"/>
    </xf>
    <xf numFmtId="3" fontId="6" fillId="0" borderId="1" xfId="0" applyNumberFormat="1" applyFont="1" applyBorder="1" applyAlignment="1">
      <alignment horizontal="center" vertical="center" wrapText="1"/>
    </xf>
    <xf numFmtId="3" fontId="6" fillId="0" borderId="5" xfId="0" applyNumberFormat="1" applyFont="1" applyBorder="1" applyAlignment="1">
      <alignment horizontal="center" vertical="center" wrapText="1"/>
    </xf>
    <xf numFmtId="3" fontId="6" fillId="0" borderId="6" xfId="0" applyNumberFormat="1" applyFont="1" applyBorder="1" applyAlignment="1">
      <alignment horizontal="center" vertical="center" wrapText="1"/>
    </xf>
    <xf numFmtId="0" fontId="8" fillId="0" borderId="7" xfId="0" applyFont="1" applyBorder="1" applyAlignment="1">
      <alignment horizontal="center" vertical="center"/>
    </xf>
  </cellXfs>
  <cellStyles count="8">
    <cellStyle name="??" xfId="4" xr:uid="{9079039A-F059-460F-A582-A31F7DA11B2B}"/>
    <cellStyle name="?? 2" xfId="6" xr:uid="{6AF3F70E-0164-4619-840E-27B30CC31492}"/>
    <cellStyle name="Обычный" xfId="0" builtinId="0"/>
    <cellStyle name="Обычный 14 3" xfId="7" xr:uid="{2020BA93-6A97-4DC0-99B6-9EB3DF020446}"/>
    <cellStyle name="Обычный 2" xfId="5" xr:uid="{04F056E5-05A1-46D4-AEE2-48EBAC1B184F}"/>
    <cellStyle name="Обычный 3" xfId="3" xr:uid="{5A4F3417-853D-477F-81F9-5FD60A18BAF3}"/>
    <cellStyle name="Процентный" xfId="2" builtinId="5"/>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1088;&#1091;&#1089;"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ariff/&#1048;&#1089;&#1087;&#1086;&#1083;&#1085;&#1077;&#1085;&#1080;&#1077;%20&#1090;&#1072;&#1088;&#1080;&#1092;&#1085;&#1086;&#1081;%20&#1089;&#1084;&#1077;&#1090;&#1099;/&#1048;&#1089;&#1087;&#1086;&#1083;&#1085;&#1077;&#1085;&#1080;&#1077;%20&#1090;&#1072;&#1088;&#1080;&#1092;&#1085;&#1086;&#1081;%20&#1089;&#1084;&#1077;&#1090;&#1099;%20&#1079;&#1072;%202026%20&#1075;&#1086;&#1076;/&#1048;&#1089;&#1087;&#1086;&#1083;&#1085;&#1077;&#1085;&#1080;&#1077;%20&#1079;&#1072;%201%20&#1087;&#1086;&#1083;&#1091;&#1075;&#1086;&#1076;&#1080;&#1077;%202026/&#1048;&#1089;&#1087;&#1086;&#1083;&#1085;&#1077;&#1085;&#1080;&#1077;%20&#1058;&#1057;%20&#1079;&#1072;%201%20&#1087;&#1086;&#1083;&#1091;&#1075;&#1086;&#1076;&#1080;&#1077;%202026%20&#1075;.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050;&#1085;&#1080;&#1075;&#1072;%20&#1076;&#1083;&#1103;%20&#1076;&#1086;&#1082;&#1083;&#1072;&#1076;&#107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рус"/>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С"/>
      <sheetName val="Форма 1"/>
      <sheetName val="Форма 2"/>
      <sheetName val="Форма 3"/>
      <sheetName val="Форма 4"/>
      <sheetName val="Форма3 Прил5"/>
      <sheetName val="КПД"/>
      <sheetName val="ОС и износ по ИС"/>
      <sheetName val="ДУП"/>
      <sheetName val="KPI"/>
      <sheetName val="контр по форме"/>
      <sheetName val="Неконтр затраты"/>
      <sheetName val="ФОТ ПП"/>
      <sheetName val="Страхов ПП"/>
      <sheetName val="Налоги СС"/>
      <sheetName val="ФОТ АУП"/>
      <sheetName val="Страхов АУП"/>
      <sheetName val="Налоги ОАР"/>
      <sheetName val="контрол затраты"/>
      <sheetName val="СВСК -ДКРЕМ"/>
      <sheetName val="Объемы"/>
      <sheetName val="Амортизация за 9 мес"/>
      <sheetName val="Амортизация"/>
      <sheetName val="Амортизация НМА"/>
      <sheetName val="Доходы"/>
      <sheetName val="1.1СиМ"/>
      <sheetName val="1.2 Энергия"/>
      <sheetName val="3.Ремонт"/>
      <sheetName val="4.1 Вневедомст"/>
      <sheetName val="4.1 Пож охрана"/>
      <sheetName val="4.2 ЭиТО"/>
      <sheetName val="4.3 Метрология"/>
      <sheetName val="4.4 ТО ВЛ, ячеек"/>
      <sheetName val="4.6 Обсл СС"/>
      <sheetName val="4.7 Вывоз и мониторинг"/>
      <sheetName val="4.8 Обсл опас об"/>
      <sheetName val="4.9 ТО ТР пож сигн"/>
      <sheetName val="4.10 ТО и ТР охраны"/>
      <sheetName val="4.11 Транспорт"/>
      <sheetName val="4.12 ТО ТР климат"/>
      <sheetName val="4.13 ТО ТР узлов учета"/>
      <sheetName val="4.14 Услуги связи"/>
      <sheetName val="4.15 Питание вахт"/>
      <sheetName val="4.17 Авиауслуги"/>
      <sheetName val="4.18 ТО систем антитерр"/>
      <sheetName val="4.19 Диагност"/>
      <sheetName val="4.20 Медосмотр"/>
      <sheetName val="4.21. Аутсорсинг"/>
      <sheetName val="4.22 Содержание зд"/>
      <sheetName val="6.4.1 СиМ"/>
      <sheetName val="6.4.2 Аутсорсинг."/>
      <sheetName val="6.4.3 Повышение квалиф."/>
      <sheetName val="6.4.4 СМИ"/>
      <sheetName val="6.4.5 Командир"/>
      <sheetName val="6.4.6 Услуги связи"/>
      <sheetName val="6.4.7 Услуги банка"/>
      <sheetName val="6.4.8 Нотариальные "/>
      <sheetName val="6.4.8 Информ"/>
      <sheetName val="6.4.8 ИСО"/>
      <sheetName val="6.4.8 Канц расходы"/>
      <sheetName val="6.4.8 Курьерские услуги "/>
      <sheetName val="6.4.8 Аутстаффинг"/>
      <sheetName val="6.4.8 Аренда архива "/>
      <sheetName val="6.4.8 Расходы по аудиту "/>
      <sheetName val="6.4.8 Расходы по консалтингу"/>
      <sheetName val="подготовка"/>
      <sheetName val="6.4.8 Содер адм зд"/>
      <sheetName val="6.4.8 Обслуж ОТ и ПО"/>
      <sheetName val="6.4.8 Дисконтир"/>
      <sheetName val="макропоказатели"/>
      <sheetName val="Свод налогов в СС "/>
      <sheetName val="6.6.9 Другие 1"/>
      <sheetName val="6.7.5 Обсл ОТ и ПО"/>
      <sheetName val="6.6.9 Другие"/>
      <sheetName val="6.6.3 факт"/>
      <sheetName val="6.6.4. факт"/>
      <sheetName val="3 и 6.5 Амортизация"/>
      <sheetName val="5.15 и 6.6.7 Услуги связи"/>
      <sheetName val="5.17 и 6.7.6 Страх"/>
      <sheetName val="5.22 ТО ТР башен TRS"/>
      <sheetName val="6.7.2.инф.усл"/>
      <sheetName val="6.7.8.содерж адм зд"/>
    </sheetNames>
    <sheetDataSet>
      <sheetData sheetId="0">
        <row r="7">
          <cell r="F7">
            <v>4472767.6752333362</v>
          </cell>
        </row>
        <row r="8">
          <cell r="F8">
            <v>643474.07342435955</v>
          </cell>
        </row>
        <row r="9">
          <cell r="F9">
            <v>3736982.6029099999</v>
          </cell>
        </row>
        <row r="12">
          <cell r="F12">
            <v>2880724.8815505104</v>
          </cell>
        </row>
        <row r="20">
          <cell r="F20">
            <v>4062.8429999999998</v>
          </cell>
        </row>
        <row r="21">
          <cell r="F21">
            <v>3179.519757646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сновные показатели ФХД"/>
      <sheetName val="Объемы"/>
    </sheetNames>
    <sheetDataSet>
      <sheetData sheetId="0">
        <row r="3">
          <cell r="C3">
            <v>36314653.635899998</v>
          </cell>
        </row>
        <row r="7">
          <cell r="C7">
            <v>4792735.8160799993</v>
          </cell>
        </row>
        <row r="9">
          <cell r="C9">
            <v>21342739.59922</v>
          </cell>
        </row>
        <row r="10">
          <cell r="C10">
            <v>2487737.1081200005</v>
          </cell>
        </row>
        <row r="11">
          <cell r="C11">
            <v>752311.00153000001</v>
          </cell>
        </row>
        <row r="12">
          <cell r="C12">
            <v>629058.68536999938</v>
          </cell>
        </row>
        <row r="13">
          <cell r="C13">
            <v>3147270</v>
          </cell>
        </row>
      </sheetData>
      <sheetData sheetId="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5F14D-BC66-49C2-B754-B8ADE2E91F4A}">
  <sheetPr>
    <pageSetUpPr fitToPage="1"/>
  </sheetPr>
  <dimension ref="A2:R90"/>
  <sheetViews>
    <sheetView tabSelected="1" zoomScale="55" zoomScaleNormal="55" zoomScaleSheetLayoutView="55" workbookViewId="0">
      <selection activeCell="A90" sqref="A90:D90"/>
    </sheetView>
  </sheetViews>
  <sheetFormatPr defaultColWidth="9.08984375" defaultRowHeight="18" x14ac:dyDescent="0.4"/>
  <cols>
    <col min="1" max="1" width="28.08984375" style="5" customWidth="1"/>
    <col min="2" max="2" width="50.6328125" style="5" customWidth="1"/>
    <col min="3" max="3" width="61.7265625" style="7" customWidth="1"/>
    <col min="4" max="4" width="20.26953125" style="7" customWidth="1"/>
    <col min="5" max="5" width="25.08984375" style="7" customWidth="1"/>
    <col min="6" max="6" width="20.90625" style="5" customWidth="1"/>
    <col min="7" max="7" width="48.90625" style="5" customWidth="1"/>
    <col min="8" max="8" width="27.6328125" style="5" customWidth="1"/>
    <col min="9" max="9" width="23.90625" style="5" customWidth="1"/>
    <col min="10" max="10" width="18.36328125" style="5" customWidth="1"/>
    <col min="11" max="11" width="16.90625" style="5" customWidth="1"/>
    <col min="12" max="12" width="54.26953125" style="5" customWidth="1"/>
    <col min="13" max="13" width="35.90625" style="5" customWidth="1"/>
    <col min="14" max="14" width="33.26953125" style="5" customWidth="1"/>
    <col min="15" max="18" width="9.08984375" style="3"/>
    <col min="19" max="24" width="9.08984375" style="1"/>
    <col min="25" max="25" width="14" style="1" customWidth="1"/>
    <col min="26" max="26" width="12.36328125" style="1" customWidth="1"/>
    <col min="27" max="16384" width="9.08984375" style="1"/>
  </cols>
  <sheetData>
    <row r="2" spans="1:18" ht="84.25" customHeight="1" x14ac:dyDescent="0.4">
      <c r="A2" s="98" t="s">
        <v>103</v>
      </c>
      <c r="B2" s="98"/>
      <c r="C2" s="98"/>
      <c r="D2" s="98"/>
      <c r="E2" s="98"/>
      <c r="F2" s="98"/>
      <c r="G2" s="98"/>
      <c r="H2" s="98"/>
      <c r="I2" s="98"/>
      <c r="J2" s="98"/>
    </row>
    <row r="3" spans="1:18" ht="92.5" customHeight="1" x14ac:dyDescent="0.4">
      <c r="A3" s="99" t="s">
        <v>104</v>
      </c>
      <c r="B3" s="99"/>
      <c r="C3" s="99"/>
      <c r="D3" s="99"/>
      <c r="E3" s="99"/>
      <c r="F3" s="99"/>
      <c r="G3" s="99"/>
      <c r="H3" s="99"/>
      <c r="I3" s="99"/>
      <c r="J3" s="99"/>
    </row>
    <row r="5" spans="1:18" ht="38" customHeight="1" x14ac:dyDescent="0.4">
      <c r="A5" s="6" t="s">
        <v>0</v>
      </c>
    </row>
    <row r="6" spans="1:18" ht="66" customHeight="1" x14ac:dyDescent="0.4">
      <c r="A6" s="99" t="s">
        <v>105</v>
      </c>
      <c r="B6" s="99"/>
      <c r="C6" s="99"/>
      <c r="D6" s="99"/>
      <c r="E6" s="99"/>
      <c r="F6" s="99"/>
      <c r="G6" s="99"/>
      <c r="H6" s="99"/>
      <c r="I6" s="99"/>
      <c r="J6" s="99"/>
      <c r="L6" s="1"/>
      <c r="M6" s="11"/>
    </row>
    <row r="7" spans="1:18" ht="59.5" customHeight="1" x14ac:dyDescent="0.4">
      <c r="A7" s="8" t="s">
        <v>91</v>
      </c>
      <c r="B7" s="79"/>
      <c r="C7" s="79"/>
      <c r="D7" s="79"/>
      <c r="E7" s="79"/>
      <c r="F7" s="79"/>
      <c r="G7" s="79"/>
      <c r="H7" s="79"/>
      <c r="I7" s="79"/>
      <c r="J7" s="79"/>
      <c r="K7" s="113" t="s">
        <v>54</v>
      </c>
      <c r="L7" s="113"/>
      <c r="M7" s="11"/>
    </row>
    <row r="8" spans="1:18" s="2" customFormat="1" x14ac:dyDescent="0.4">
      <c r="A8" s="9"/>
      <c r="B8" s="9"/>
      <c r="C8" s="10"/>
      <c r="D8" s="10"/>
      <c r="E8" s="10"/>
      <c r="F8" s="9"/>
      <c r="G8" s="9"/>
      <c r="H8" s="9"/>
      <c r="I8" s="9"/>
      <c r="J8" s="9"/>
      <c r="K8" s="9"/>
      <c r="L8" s="12"/>
      <c r="M8" s="9"/>
      <c r="N8" s="9"/>
      <c r="O8" s="4"/>
      <c r="P8" s="4"/>
      <c r="Q8" s="4"/>
      <c r="R8" s="4"/>
    </row>
    <row r="9" spans="1:18" s="2" customFormat="1" ht="36.75" customHeight="1" x14ac:dyDescent="0.4">
      <c r="A9" s="100" t="s">
        <v>1</v>
      </c>
      <c r="B9" s="103" t="s">
        <v>106</v>
      </c>
      <c r="C9" s="104"/>
      <c r="D9" s="104"/>
      <c r="E9" s="104"/>
      <c r="F9" s="104"/>
      <c r="G9" s="105"/>
      <c r="H9" s="106" t="s">
        <v>2</v>
      </c>
      <c r="I9" s="103" t="s">
        <v>3</v>
      </c>
      <c r="J9" s="104"/>
      <c r="K9" s="104"/>
      <c r="L9" s="105"/>
      <c r="M9" s="9"/>
      <c r="N9" s="9"/>
      <c r="O9" s="4"/>
      <c r="P9" s="4"/>
      <c r="Q9" s="4"/>
      <c r="R9" s="4"/>
    </row>
    <row r="10" spans="1:18" s="2" customFormat="1" ht="41.5" customHeight="1" x14ac:dyDescent="0.4">
      <c r="A10" s="101"/>
      <c r="B10" s="106" t="s">
        <v>4</v>
      </c>
      <c r="C10" s="109" t="s">
        <v>107</v>
      </c>
      <c r="D10" s="109" t="s">
        <v>5</v>
      </c>
      <c r="E10" s="111" t="s">
        <v>6</v>
      </c>
      <c r="F10" s="112"/>
      <c r="G10" s="106" t="s">
        <v>7</v>
      </c>
      <c r="H10" s="107"/>
      <c r="I10" s="106" t="s">
        <v>8</v>
      </c>
      <c r="J10" s="106" t="s">
        <v>9</v>
      </c>
      <c r="K10" s="106" t="s">
        <v>10</v>
      </c>
      <c r="L10" s="106" t="s">
        <v>108</v>
      </c>
      <c r="M10" s="9"/>
      <c r="N10" s="9"/>
      <c r="O10" s="4"/>
      <c r="P10" s="4"/>
      <c r="Q10" s="4"/>
      <c r="R10" s="4"/>
    </row>
    <row r="11" spans="1:18" s="2" customFormat="1" x14ac:dyDescent="0.4">
      <c r="A11" s="102"/>
      <c r="B11" s="108"/>
      <c r="C11" s="110"/>
      <c r="D11" s="110"/>
      <c r="E11" s="13" t="s">
        <v>8</v>
      </c>
      <c r="F11" s="14" t="s">
        <v>9</v>
      </c>
      <c r="G11" s="108"/>
      <c r="H11" s="108"/>
      <c r="I11" s="108"/>
      <c r="J11" s="108"/>
      <c r="K11" s="108"/>
      <c r="L11" s="108"/>
      <c r="M11" s="9"/>
      <c r="N11" s="9"/>
      <c r="O11" s="4"/>
      <c r="P11" s="4"/>
      <c r="Q11" s="4"/>
      <c r="R11" s="4"/>
    </row>
    <row r="12" spans="1:18" s="2" customFormat="1" x14ac:dyDescent="0.4">
      <c r="A12" s="15">
        <v>1</v>
      </c>
      <c r="B12" s="15">
        <v>2</v>
      </c>
      <c r="C12" s="16">
        <v>3</v>
      </c>
      <c r="D12" s="16">
        <v>4</v>
      </c>
      <c r="E12" s="16">
        <v>5</v>
      </c>
      <c r="F12" s="15">
        <v>6</v>
      </c>
      <c r="G12" s="15">
        <v>7</v>
      </c>
      <c r="H12" s="15">
        <v>8</v>
      </c>
      <c r="I12" s="15">
        <v>9</v>
      </c>
      <c r="J12" s="15">
        <v>10</v>
      </c>
      <c r="K12" s="15">
        <v>11</v>
      </c>
      <c r="L12" s="15">
        <v>12</v>
      </c>
      <c r="M12" s="9"/>
      <c r="N12" s="9"/>
      <c r="O12" s="4"/>
      <c r="P12" s="4"/>
      <c r="Q12" s="4"/>
      <c r="R12" s="4"/>
    </row>
    <row r="13" spans="1:18" s="2" customFormat="1" ht="53.15" customHeight="1" x14ac:dyDescent="0.4">
      <c r="A13" s="17">
        <v>1</v>
      </c>
      <c r="B13" s="114" t="s">
        <v>114</v>
      </c>
      <c r="C13" s="75" t="s">
        <v>109</v>
      </c>
      <c r="D13" s="114" t="s">
        <v>11</v>
      </c>
      <c r="E13" s="121"/>
      <c r="F13" s="121"/>
      <c r="G13" s="114" t="s">
        <v>92</v>
      </c>
      <c r="H13" s="114" t="s">
        <v>12</v>
      </c>
      <c r="I13" s="56">
        <v>48428.796999999999</v>
      </c>
      <c r="J13" s="57"/>
      <c r="K13" s="51">
        <f t="shared" ref="K13:K25" si="0">J13-I13</f>
        <v>-48428.796999999999</v>
      </c>
      <c r="L13" s="91" t="s">
        <v>97</v>
      </c>
      <c r="M13" s="9"/>
      <c r="N13" s="9"/>
      <c r="O13" s="4"/>
      <c r="P13" s="4"/>
      <c r="Q13" s="4"/>
      <c r="R13" s="4"/>
    </row>
    <row r="14" spans="1:18" s="2" customFormat="1" ht="53.15" customHeight="1" x14ac:dyDescent="0.4">
      <c r="A14" s="17">
        <v>2</v>
      </c>
      <c r="B14" s="115"/>
      <c r="C14" s="75" t="s">
        <v>55</v>
      </c>
      <c r="D14" s="115"/>
      <c r="E14" s="122"/>
      <c r="F14" s="122"/>
      <c r="G14" s="115"/>
      <c r="H14" s="115"/>
      <c r="I14" s="56">
        <v>23395.554</v>
      </c>
      <c r="J14" s="57"/>
      <c r="K14" s="51">
        <f t="shared" si="0"/>
        <v>-23395.554</v>
      </c>
      <c r="L14" s="92" t="s">
        <v>98</v>
      </c>
      <c r="M14" s="9"/>
      <c r="N14" s="9"/>
      <c r="O14" s="4"/>
      <c r="P14" s="4"/>
      <c r="Q14" s="4"/>
      <c r="R14" s="4"/>
    </row>
    <row r="15" spans="1:18" s="2" customFormat="1" ht="37.5" customHeight="1" x14ac:dyDescent="0.4">
      <c r="A15" s="17">
        <v>3</v>
      </c>
      <c r="B15" s="115"/>
      <c r="C15" s="81" t="s">
        <v>110</v>
      </c>
      <c r="D15" s="115"/>
      <c r="E15" s="122"/>
      <c r="F15" s="122"/>
      <c r="G15" s="115"/>
      <c r="H15" s="115"/>
      <c r="I15" s="83">
        <v>162000.55000000002</v>
      </c>
      <c r="J15" s="57"/>
      <c r="K15" s="51">
        <f t="shared" si="0"/>
        <v>-162000.55000000002</v>
      </c>
      <c r="L15" s="93" t="s">
        <v>97</v>
      </c>
      <c r="M15" s="9"/>
      <c r="N15" s="9"/>
      <c r="O15" s="4"/>
      <c r="P15" s="4"/>
      <c r="Q15" s="4"/>
      <c r="R15" s="4"/>
    </row>
    <row r="16" spans="1:18" s="2" customFormat="1" ht="46.9" customHeight="1" x14ac:dyDescent="0.4">
      <c r="A16" s="17">
        <v>4</v>
      </c>
      <c r="B16" s="115"/>
      <c r="C16" s="54" t="s">
        <v>111</v>
      </c>
      <c r="D16" s="115"/>
      <c r="E16" s="122"/>
      <c r="F16" s="122"/>
      <c r="G16" s="115"/>
      <c r="H16" s="115"/>
      <c r="I16" s="56">
        <v>1128827.71</v>
      </c>
      <c r="J16" s="57"/>
      <c r="K16" s="51">
        <f t="shared" si="0"/>
        <v>-1128827.71</v>
      </c>
      <c r="L16" s="92" t="s">
        <v>99</v>
      </c>
      <c r="M16" s="9"/>
      <c r="N16" s="9"/>
      <c r="O16" s="4"/>
      <c r="P16" s="4"/>
      <c r="Q16" s="4"/>
      <c r="R16" s="4"/>
    </row>
    <row r="17" spans="1:18" s="2" customFormat="1" ht="36.75" customHeight="1" x14ac:dyDescent="0.4">
      <c r="A17" s="17">
        <v>5</v>
      </c>
      <c r="B17" s="115"/>
      <c r="C17" s="84" t="s">
        <v>112</v>
      </c>
      <c r="D17" s="115"/>
      <c r="E17" s="122"/>
      <c r="F17" s="122"/>
      <c r="G17" s="115"/>
      <c r="H17" s="115"/>
      <c r="I17" s="85">
        <v>40000</v>
      </c>
      <c r="J17" s="57"/>
      <c r="K17" s="51">
        <f t="shared" si="0"/>
        <v>-40000</v>
      </c>
      <c r="L17" s="92" t="s">
        <v>100</v>
      </c>
      <c r="M17" s="9"/>
      <c r="N17" s="9"/>
      <c r="O17" s="4"/>
      <c r="P17" s="4"/>
      <c r="Q17" s="4"/>
      <c r="R17" s="4"/>
    </row>
    <row r="18" spans="1:18" s="2" customFormat="1" ht="60.5" customHeight="1" x14ac:dyDescent="0.4">
      <c r="A18" s="17">
        <v>6</v>
      </c>
      <c r="B18" s="115"/>
      <c r="C18" s="84" t="s">
        <v>113</v>
      </c>
      <c r="D18" s="115"/>
      <c r="E18" s="122"/>
      <c r="F18" s="122"/>
      <c r="G18" s="115"/>
      <c r="H18" s="115"/>
      <c r="I18" s="56">
        <v>1500000</v>
      </c>
      <c r="J18" s="57"/>
      <c r="K18" s="51">
        <f t="shared" si="0"/>
        <v>-1500000</v>
      </c>
      <c r="L18" s="93" t="s">
        <v>101</v>
      </c>
      <c r="M18" s="9"/>
      <c r="N18" s="9"/>
      <c r="O18" s="4"/>
      <c r="P18" s="4"/>
      <c r="Q18" s="4"/>
      <c r="R18" s="4"/>
    </row>
    <row r="19" spans="1:18" s="2" customFormat="1" ht="84.9" customHeight="1" x14ac:dyDescent="0.4">
      <c r="A19" s="17">
        <v>7</v>
      </c>
      <c r="B19" s="115"/>
      <c r="C19" s="75" t="s">
        <v>115</v>
      </c>
      <c r="D19" s="115"/>
      <c r="E19" s="122"/>
      <c r="F19" s="122"/>
      <c r="G19" s="115"/>
      <c r="H19" s="115"/>
      <c r="I19" s="56">
        <v>746766.65599999996</v>
      </c>
      <c r="J19" s="57"/>
      <c r="K19" s="51">
        <f t="shared" si="0"/>
        <v>-746766.65599999996</v>
      </c>
      <c r="L19" s="94" t="s">
        <v>102</v>
      </c>
      <c r="M19" s="9"/>
      <c r="N19" s="9"/>
      <c r="O19" s="4"/>
      <c r="P19" s="4"/>
      <c r="Q19" s="4"/>
      <c r="R19" s="4"/>
    </row>
    <row r="20" spans="1:18" s="2" customFormat="1" ht="105.25" customHeight="1" x14ac:dyDescent="0.4">
      <c r="A20" s="17">
        <v>8</v>
      </c>
      <c r="B20" s="115"/>
      <c r="C20" s="75" t="s">
        <v>116</v>
      </c>
      <c r="D20" s="115"/>
      <c r="E20" s="122"/>
      <c r="F20" s="122"/>
      <c r="G20" s="115"/>
      <c r="H20" s="115"/>
      <c r="I20" s="56">
        <v>187094.70217696001</v>
      </c>
      <c r="J20" s="57">
        <v>40782.887999999999</v>
      </c>
      <c r="K20" s="51">
        <f t="shared" si="0"/>
        <v>-146311.81417696</v>
      </c>
      <c r="L20" s="75" t="s">
        <v>97</v>
      </c>
      <c r="M20" s="9"/>
      <c r="N20" s="9"/>
      <c r="O20" s="4"/>
      <c r="P20" s="4"/>
      <c r="Q20" s="4"/>
      <c r="R20" s="4"/>
    </row>
    <row r="21" spans="1:18" s="2" customFormat="1" ht="71.400000000000006" customHeight="1" x14ac:dyDescent="0.4">
      <c r="A21" s="17">
        <v>9</v>
      </c>
      <c r="B21" s="115"/>
      <c r="C21" s="75" t="s">
        <v>117</v>
      </c>
      <c r="D21" s="115"/>
      <c r="E21" s="122"/>
      <c r="F21" s="122"/>
      <c r="G21" s="115"/>
      <c r="H21" s="115"/>
      <c r="I21" s="56">
        <v>94880.766566235194</v>
      </c>
      <c r="J21" s="57"/>
      <c r="K21" s="51">
        <f t="shared" si="0"/>
        <v>-94880.766566235194</v>
      </c>
      <c r="L21" s="94" t="s">
        <v>121</v>
      </c>
      <c r="M21" s="9"/>
      <c r="N21" s="9"/>
      <c r="O21" s="4"/>
      <c r="P21" s="4"/>
      <c r="Q21" s="4"/>
      <c r="R21" s="4"/>
    </row>
    <row r="22" spans="1:18" s="2" customFormat="1" ht="61.15" customHeight="1" x14ac:dyDescent="0.4">
      <c r="A22" s="17">
        <v>10</v>
      </c>
      <c r="B22" s="115"/>
      <c r="C22" s="53" t="s">
        <v>118</v>
      </c>
      <c r="D22" s="115"/>
      <c r="E22" s="122"/>
      <c r="F22" s="122"/>
      <c r="G22" s="115"/>
      <c r="H22" s="115"/>
      <c r="I22" s="56">
        <v>816124.7</v>
      </c>
      <c r="J22" s="57"/>
      <c r="K22" s="51">
        <f t="shared" si="0"/>
        <v>-816124.7</v>
      </c>
      <c r="L22" s="91" t="s">
        <v>97</v>
      </c>
      <c r="M22" s="9"/>
      <c r="N22" s="9"/>
      <c r="O22" s="4"/>
      <c r="P22" s="4"/>
      <c r="Q22" s="4"/>
      <c r="R22" s="4"/>
    </row>
    <row r="23" spans="1:18" s="2" customFormat="1" ht="70.650000000000006" customHeight="1" x14ac:dyDescent="0.4">
      <c r="A23" s="17">
        <v>11</v>
      </c>
      <c r="B23" s="115"/>
      <c r="C23" s="74" t="s">
        <v>119</v>
      </c>
      <c r="D23" s="115"/>
      <c r="E23" s="122"/>
      <c r="F23" s="122"/>
      <c r="G23" s="115"/>
      <c r="H23" s="115"/>
      <c r="I23" s="56">
        <v>378966.15</v>
      </c>
      <c r="J23" s="57"/>
      <c r="K23" s="51">
        <f t="shared" si="0"/>
        <v>-378966.15</v>
      </c>
      <c r="L23" s="91" t="s">
        <v>97</v>
      </c>
      <c r="M23" s="9"/>
      <c r="N23" s="9"/>
      <c r="O23" s="4"/>
      <c r="P23" s="4"/>
      <c r="Q23" s="4"/>
      <c r="R23" s="4"/>
    </row>
    <row r="24" spans="1:18" s="2" customFormat="1" ht="55.75" customHeight="1" x14ac:dyDescent="0.4">
      <c r="A24" s="17">
        <v>12</v>
      </c>
      <c r="B24" s="115"/>
      <c r="C24" s="74" t="s">
        <v>13</v>
      </c>
      <c r="D24" s="115"/>
      <c r="E24" s="122"/>
      <c r="F24" s="122"/>
      <c r="G24" s="115"/>
      <c r="H24" s="115"/>
      <c r="I24" s="56">
        <v>232433.20384</v>
      </c>
      <c r="J24" s="57">
        <v>2103.6</v>
      </c>
      <c r="K24" s="51">
        <f t="shared" si="0"/>
        <v>-230329.60384</v>
      </c>
      <c r="L24" s="91" t="s">
        <v>97</v>
      </c>
      <c r="M24" s="9"/>
      <c r="N24" s="9"/>
      <c r="O24" s="4"/>
      <c r="P24" s="4"/>
      <c r="Q24" s="4"/>
      <c r="R24" s="4"/>
    </row>
    <row r="25" spans="1:18" s="2" customFormat="1" ht="57.25" customHeight="1" x14ac:dyDescent="0.4">
      <c r="A25" s="17">
        <v>13</v>
      </c>
      <c r="B25" s="115"/>
      <c r="C25" s="55" t="s">
        <v>120</v>
      </c>
      <c r="D25" s="115"/>
      <c r="E25" s="122"/>
      <c r="F25" s="122"/>
      <c r="G25" s="115"/>
      <c r="H25" s="115"/>
      <c r="I25" s="56">
        <v>8616.7900000000009</v>
      </c>
      <c r="J25" s="57">
        <v>8319.6631899999993</v>
      </c>
      <c r="K25" s="51">
        <f t="shared" si="0"/>
        <v>-297.12681000000157</v>
      </c>
      <c r="L25" s="95" t="s">
        <v>122</v>
      </c>
      <c r="M25" s="9"/>
      <c r="N25" s="9"/>
      <c r="O25" s="4"/>
      <c r="P25" s="4"/>
      <c r="Q25" s="4"/>
      <c r="R25" s="4"/>
    </row>
    <row r="26" spans="1:18" s="2" customFormat="1" ht="56.4" customHeight="1" x14ac:dyDescent="0.4">
      <c r="A26" s="17">
        <v>20</v>
      </c>
      <c r="B26" s="19" t="s">
        <v>14</v>
      </c>
      <c r="C26" s="75"/>
      <c r="D26" s="20"/>
      <c r="E26" s="21">
        <f>E13</f>
        <v>0</v>
      </c>
      <c r="F26" s="21">
        <f>F13</f>
        <v>0</v>
      </c>
      <c r="G26" s="18"/>
      <c r="H26" s="18"/>
      <c r="I26" s="80">
        <f>SUM(I13:I25)</f>
        <v>5367535.579583195</v>
      </c>
      <c r="J26" s="80">
        <f>SUM(J13:J25)</f>
        <v>51206.151189999997</v>
      </c>
      <c r="K26" s="80">
        <f>SUM(K13:K25)</f>
        <v>-5316329.4283931954</v>
      </c>
      <c r="L26" s="18"/>
      <c r="M26" s="9"/>
      <c r="N26" s="9"/>
      <c r="O26" s="4"/>
      <c r="P26" s="4"/>
      <c r="Q26" s="4"/>
      <c r="R26" s="4"/>
    </row>
    <row r="27" spans="1:18" s="2" customFormat="1" x14ac:dyDescent="0.4">
      <c r="A27" s="9"/>
      <c r="B27" s="9"/>
      <c r="C27" s="10"/>
      <c r="D27" s="10"/>
      <c r="E27" s="10"/>
      <c r="F27" s="9"/>
      <c r="G27" s="9"/>
      <c r="H27" s="9"/>
      <c r="I27" s="9"/>
      <c r="J27" s="9"/>
      <c r="K27" s="9"/>
      <c r="L27" s="9"/>
      <c r="M27" s="9"/>
      <c r="N27" s="9"/>
      <c r="O27" s="4"/>
      <c r="P27" s="4"/>
      <c r="Q27" s="4"/>
      <c r="R27" s="4"/>
    </row>
    <row r="28" spans="1:18" ht="36.75" customHeight="1" x14ac:dyDescent="0.4">
      <c r="A28" s="123" t="s">
        <v>15</v>
      </c>
      <c r="B28" s="124"/>
      <c r="C28" s="124"/>
      <c r="D28" s="124"/>
      <c r="E28" s="123" t="s">
        <v>16</v>
      </c>
      <c r="F28" s="124"/>
      <c r="G28" s="124"/>
      <c r="H28" s="124"/>
      <c r="I28" s="124"/>
      <c r="J28" s="124"/>
      <c r="K28" s="124"/>
      <c r="L28" s="125"/>
      <c r="M28" s="116" t="s">
        <v>17</v>
      </c>
      <c r="N28" s="116" t="s">
        <v>18</v>
      </c>
    </row>
    <row r="29" spans="1:18" ht="34.65" customHeight="1" x14ac:dyDescent="0.4">
      <c r="A29" s="127" t="s">
        <v>123</v>
      </c>
      <c r="B29" s="128"/>
      <c r="C29" s="129" t="s">
        <v>19</v>
      </c>
      <c r="D29" s="132" t="s">
        <v>20</v>
      </c>
      <c r="E29" s="117" t="s">
        <v>21</v>
      </c>
      <c r="F29" s="118"/>
      <c r="G29" s="117" t="s">
        <v>22</v>
      </c>
      <c r="H29" s="118"/>
      <c r="I29" s="117" t="s">
        <v>23</v>
      </c>
      <c r="J29" s="118"/>
      <c r="K29" s="117" t="s">
        <v>24</v>
      </c>
      <c r="L29" s="118"/>
      <c r="M29" s="116"/>
      <c r="N29" s="116"/>
    </row>
    <row r="30" spans="1:18" ht="62.5" customHeight="1" x14ac:dyDescent="0.4">
      <c r="A30" s="135" t="s">
        <v>25</v>
      </c>
      <c r="B30" s="135" t="s">
        <v>26</v>
      </c>
      <c r="C30" s="130"/>
      <c r="D30" s="133"/>
      <c r="E30" s="119"/>
      <c r="F30" s="120"/>
      <c r="G30" s="119"/>
      <c r="H30" s="120"/>
      <c r="I30" s="119"/>
      <c r="J30" s="120"/>
      <c r="K30" s="119"/>
      <c r="L30" s="120"/>
      <c r="M30" s="116"/>
      <c r="N30" s="116"/>
    </row>
    <row r="31" spans="1:18" ht="33" x14ac:dyDescent="0.4">
      <c r="A31" s="135"/>
      <c r="B31" s="135"/>
      <c r="C31" s="131"/>
      <c r="D31" s="134"/>
      <c r="E31" s="22" t="s">
        <v>126</v>
      </c>
      <c r="F31" s="23" t="s">
        <v>124</v>
      </c>
      <c r="G31" s="23" t="s">
        <v>125</v>
      </c>
      <c r="H31" s="23" t="s">
        <v>124</v>
      </c>
      <c r="I31" s="23" t="s">
        <v>28</v>
      </c>
      <c r="J31" s="23" t="s">
        <v>127</v>
      </c>
      <c r="K31" s="23" t="s">
        <v>125</v>
      </c>
      <c r="L31" s="23" t="s">
        <v>27</v>
      </c>
      <c r="M31" s="116"/>
      <c r="N31" s="116"/>
    </row>
    <row r="32" spans="1:18" x14ac:dyDescent="0.4">
      <c r="A32" s="24">
        <v>13</v>
      </c>
      <c r="B32" s="24">
        <v>14</v>
      </c>
      <c r="C32" s="25">
        <v>15</v>
      </c>
      <c r="D32" s="25">
        <v>16</v>
      </c>
      <c r="E32" s="25">
        <v>17</v>
      </c>
      <c r="F32" s="24">
        <v>18</v>
      </c>
      <c r="G32" s="24">
        <v>19</v>
      </c>
      <c r="H32" s="24">
        <v>20</v>
      </c>
      <c r="I32" s="24">
        <v>21</v>
      </c>
      <c r="J32" s="24">
        <v>22</v>
      </c>
      <c r="K32" s="24">
        <v>23</v>
      </c>
      <c r="L32" s="24">
        <v>24</v>
      </c>
      <c r="M32" s="24">
        <v>25</v>
      </c>
      <c r="N32" s="24">
        <v>26</v>
      </c>
    </row>
    <row r="33" spans="1:14" x14ac:dyDescent="0.4">
      <c r="A33" s="52">
        <f>J26</f>
        <v>51206.151189999997</v>
      </c>
      <c r="B33" s="26">
        <v>0</v>
      </c>
      <c r="C33" s="26">
        <v>0</v>
      </c>
      <c r="D33" s="26">
        <v>0</v>
      </c>
      <c r="E33" s="26" t="s">
        <v>29</v>
      </c>
      <c r="F33" s="26" t="s">
        <v>29</v>
      </c>
      <c r="G33" s="27" t="s">
        <v>29</v>
      </c>
      <c r="H33" s="27" t="s">
        <v>29</v>
      </c>
      <c r="I33" s="27" t="s">
        <v>29</v>
      </c>
      <c r="J33" s="27" t="s">
        <v>29</v>
      </c>
      <c r="K33" s="26">
        <v>0</v>
      </c>
      <c r="L33" s="26">
        <v>0</v>
      </c>
      <c r="M33" s="26" t="s">
        <v>29</v>
      </c>
      <c r="N33" s="26" t="s">
        <v>29</v>
      </c>
    </row>
    <row r="34" spans="1:14" x14ac:dyDescent="0.4">
      <c r="A34" s="28" t="s">
        <v>14</v>
      </c>
      <c r="B34" s="29">
        <v>0</v>
      </c>
      <c r="C34" s="30"/>
      <c r="D34" s="30"/>
      <c r="E34" s="30"/>
      <c r="F34" s="30"/>
      <c r="G34" s="30"/>
      <c r="H34" s="30"/>
      <c r="I34" s="30"/>
      <c r="J34" s="30"/>
      <c r="K34" s="30"/>
      <c r="L34" s="30"/>
      <c r="M34" s="26" t="str">
        <f>M33</f>
        <v>-</v>
      </c>
      <c r="N34" s="26" t="str">
        <f>N33</f>
        <v>-</v>
      </c>
    </row>
    <row r="36" spans="1:14" ht="68.650000000000006" customHeight="1" x14ac:dyDescent="0.4">
      <c r="A36" s="126" t="s">
        <v>128</v>
      </c>
      <c r="B36" s="126"/>
      <c r="C36" s="126"/>
      <c r="D36" s="126"/>
      <c r="E36" s="126"/>
      <c r="F36" s="50" t="s">
        <v>69</v>
      </c>
    </row>
    <row r="37" spans="1:14" ht="75" customHeight="1" x14ac:dyDescent="0.4">
      <c r="A37" s="58" t="s">
        <v>1</v>
      </c>
      <c r="B37" s="73" t="s">
        <v>37</v>
      </c>
      <c r="C37" s="58" t="s">
        <v>5</v>
      </c>
      <c r="D37" s="59" t="s">
        <v>40</v>
      </c>
      <c r="E37" s="59" t="s">
        <v>31</v>
      </c>
      <c r="F37" s="82" t="s">
        <v>56</v>
      </c>
    </row>
    <row r="38" spans="1:14" x14ac:dyDescent="0.4">
      <c r="A38" s="60" t="s">
        <v>57</v>
      </c>
      <c r="B38" s="61" t="s">
        <v>58</v>
      </c>
      <c r="C38" s="60" t="s">
        <v>59</v>
      </c>
      <c r="D38" s="62">
        <v>8202614.8925829399</v>
      </c>
      <c r="E38" s="62">
        <f>[2]ТС!$F$7</f>
        <v>4472767.6752333362</v>
      </c>
      <c r="F38" s="63">
        <f>E38/D38-100%</f>
        <v>-0.4547144131711276</v>
      </c>
    </row>
    <row r="39" spans="1:14" x14ac:dyDescent="0.4">
      <c r="A39" s="60" t="s">
        <v>60</v>
      </c>
      <c r="B39" s="61" t="s">
        <v>61</v>
      </c>
      <c r="C39" s="60" t="s">
        <v>59</v>
      </c>
      <c r="D39" s="62">
        <v>1084226.1756709283</v>
      </c>
      <c r="E39" s="62">
        <f>[2]ТС!$F$8</f>
        <v>643474.07342435955</v>
      </c>
      <c r="F39" s="63">
        <f t="shared" ref="F39:F46" si="1">E39/D39-100%</f>
        <v>-0.4065130616993522</v>
      </c>
    </row>
    <row r="40" spans="1:14" x14ac:dyDescent="0.4">
      <c r="A40" s="60" t="s">
        <v>62</v>
      </c>
      <c r="B40" s="61" t="s">
        <v>63</v>
      </c>
      <c r="C40" s="60" t="s">
        <v>59</v>
      </c>
      <c r="D40" s="62">
        <v>5358918.7946079997</v>
      </c>
      <c r="E40" s="62">
        <f>[2]ТС!$F$9</f>
        <v>3736982.6029099999</v>
      </c>
      <c r="F40" s="63">
        <f t="shared" si="1"/>
        <v>-0.30266108777948797</v>
      </c>
    </row>
    <row r="41" spans="1:14" x14ac:dyDescent="0.4">
      <c r="A41" s="64" t="s">
        <v>64</v>
      </c>
      <c r="B41" s="65" t="s">
        <v>65</v>
      </c>
      <c r="C41" s="60" t="s">
        <v>59</v>
      </c>
      <c r="D41" s="62">
        <v>5358918.7946079997</v>
      </c>
      <c r="E41" s="62">
        <f>[2]ТС!$F$9</f>
        <v>3736982.6029099999</v>
      </c>
      <c r="F41" s="63">
        <f t="shared" si="1"/>
        <v>-0.30266108777948797</v>
      </c>
    </row>
    <row r="42" spans="1:14" ht="35.5" customHeight="1" x14ac:dyDescent="0.4">
      <c r="A42" s="60">
        <v>4</v>
      </c>
      <c r="B42" s="61" t="s">
        <v>129</v>
      </c>
      <c r="C42" s="60" t="s">
        <v>59</v>
      </c>
      <c r="D42" s="62">
        <v>7056929.3324879175</v>
      </c>
      <c r="E42" s="62">
        <f>[2]ТС!$F$12</f>
        <v>2880724.8815505104</v>
      </c>
      <c r="F42" s="63">
        <f t="shared" si="1"/>
        <v>-0.59178776691321744</v>
      </c>
    </row>
    <row r="43" spans="1:14" x14ac:dyDescent="0.4">
      <c r="A43" s="60">
        <v>5</v>
      </c>
      <c r="B43" s="61" t="s">
        <v>33</v>
      </c>
      <c r="C43" s="60" t="s">
        <v>59</v>
      </c>
      <c r="D43" s="67">
        <f>D38+D39+D40+D42</f>
        <v>21702689.195349786</v>
      </c>
      <c r="E43" s="67">
        <f>E38+E39+E40+E42</f>
        <v>11733949.233118206</v>
      </c>
      <c r="F43" s="68">
        <f t="shared" si="1"/>
        <v>-0.45933201514803856</v>
      </c>
    </row>
    <row r="44" spans="1:14" x14ac:dyDescent="0.4">
      <c r="A44" s="60">
        <v>6</v>
      </c>
      <c r="B44" s="61" t="s">
        <v>66</v>
      </c>
      <c r="C44" s="60" t="s">
        <v>11</v>
      </c>
      <c r="D44" s="62">
        <v>7621.7330000000002</v>
      </c>
      <c r="E44" s="62">
        <f>[2]ТС!$F$20</f>
        <v>4062.8429999999998</v>
      </c>
      <c r="F44" s="63">
        <f t="shared" si="1"/>
        <v>-0.46693973667143684</v>
      </c>
    </row>
    <row r="45" spans="1:14" ht="34.9" customHeight="1" x14ac:dyDescent="0.4">
      <c r="A45" s="64" t="s">
        <v>32</v>
      </c>
      <c r="B45" s="61" t="s">
        <v>35</v>
      </c>
      <c r="C45" s="60" t="s">
        <v>90</v>
      </c>
      <c r="D45" s="62">
        <v>5880.7250414810005</v>
      </c>
      <c r="E45" s="62">
        <f>[2]ТС!$F$21</f>
        <v>3179.519757646</v>
      </c>
      <c r="F45" s="63">
        <f t="shared" si="1"/>
        <v>-0.45933201514803856</v>
      </c>
    </row>
    <row r="46" spans="1:14" ht="34.9" customHeight="1" x14ac:dyDescent="0.4">
      <c r="A46" s="60">
        <v>7</v>
      </c>
      <c r="B46" s="61" t="s">
        <v>67</v>
      </c>
      <c r="C46" s="60" t="s">
        <v>68</v>
      </c>
      <c r="D46" s="69">
        <f>D43/D45</f>
        <v>3690.4784771035966</v>
      </c>
      <c r="E46" s="69">
        <f>E43/E45</f>
        <v>3690.4784771035966</v>
      </c>
      <c r="F46" s="68">
        <f t="shared" si="1"/>
        <v>0</v>
      </c>
    </row>
    <row r="47" spans="1:14" x14ac:dyDescent="0.4">
      <c r="C47" s="5"/>
      <c r="D47" s="5"/>
      <c r="E47" s="5"/>
    </row>
    <row r="48" spans="1:14" x14ac:dyDescent="0.4">
      <c r="C48" s="5"/>
      <c r="D48" s="5"/>
      <c r="E48" s="5"/>
    </row>
    <row r="49" spans="1:7" ht="55.75" customHeight="1" x14ac:dyDescent="0.4">
      <c r="A49" s="98" t="s">
        <v>130</v>
      </c>
      <c r="B49" s="98"/>
      <c r="C49" s="98"/>
      <c r="D49" s="98"/>
      <c r="E49" s="98"/>
      <c r="F49" s="90"/>
      <c r="G49" s="90"/>
    </row>
    <row r="50" spans="1:7" x14ac:dyDescent="0.4">
      <c r="A50" s="70"/>
      <c r="C50" s="5"/>
      <c r="D50" s="5"/>
      <c r="E50" s="89" t="s">
        <v>84</v>
      </c>
    </row>
    <row r="51" spans="1:7" ht="30" x14ac:dyDescent="0.4">
      <c r="A51" s="58" t="s">
        <v>1</v>
      </c>
      <c r="B51" s="73" t="s">
        <v>70</v>
      </c>
      <c r="C51" s="88" t="s">
        <v>5</v>
      </c>
      <c r="D51" s="86" t="s">
        <v>93</v>
      </c>
      <c r="E51" s="86" t="s">
        <v>131</v>
      </c>
    </row>
    <row r="52" spans="1:7" ht="31" x14ac:dyDescent="0.4">
      <c r="A52" s="66">
        <v>1</v>
      </c>
      <c r="B52" s="74" t="s">
        <v>71</v>
      </c>
      <c r="C52" s="87" t="s">
        <v>72</v>
      </c>
      <c r="D52" s="66">
        <v>100</v>
      </c>
      <c r="E52" s="96">
        <v>0.01</v>
      </c>
    </row>
    <row r="53" spans="1:7" ht="31" x14ac:dyDescent="0.4">
      <c r="A53" s="66">
        <v>2</v>
      </c>
      <c r="B53" s="74" t="s">
        <v>73</v>
      </c>
      <c r="C53" s="87" t="s">
        <v>132</v>
      </c>
      <c r="D53" s="66">
        <v>1</v>
      </c>
      <c r="E53" s="66">
        <v>0</v>
      </c>
    </row>
    <row r="54" spans="1:7" ht="31" x14ac:dyDescent="0.4">
      <c r="A54" s="66">
        <v>3</v>
      </c>
      <c r="B54" s="74" t="s">
        <v>74</v>
      </c>
      <c r="C54" s="87" t="s">
        <v>72</v>
      </c>
      <c r="D54" s="66">
        <v>100</v>
      </c>
      <c r="E54" s="66">
        <v>100</v>
      </c>
    </row>
    <row r="55" spans="1:7" ht="46.5" x14ac:dyDescent="0.4">
      <c r="A55" s="66">
        <v>4</v>
      </c>
      <c r="B55" s="74" t="s">
        <v>75</v>
      </c>
      <c r="C55" s="87" t="s">
        <v>76</v>
      </c>
      <c r="D55" s="66">
        <v>0.51</v>
      </c>
      <c r="E55" s="97">
        <v>0.46996311200981283</v>
      </c>
    </row>
    <row r="56" spans="1:7" ht="31" x14ac:dyDescent="0.4">
      <c r="A56" s="66">
        <v>5</v>
      </c>
      <c r="B56" s="49" t="s">
        <v>77</v>
      </c>
      <c r="C56" s="87" t="s">
        <v>88</v>
      </c>
      <c r="D56" s="66">
        <v>0</v>
      </c>
      <c r="E56" s="66">
        <v>0</v>
      </c>
    </row>
    <row r="57" spans="1:7" ht="31" x14ac:dyDescent="0.4">
      <c r="A57" s="66">
        <v>6</v>
      </c>
      <c r="B57" s="49" t="s">
        <v>79</v>
      </c>
      <c r="C57" s="87" t="s">
        <v>89</v>
      </c>
      <c r="D57" s="66">
        <v>100</v>
      </c>
      <c r="E57" s="66">
        <v>100</v>
      </c>
    </row>
    <row r="58" spans="1:7" ht="31" x14ac:dyDescent="0.4">
      <c r="A58" s="66">
        <v>7</v>
      </c>
      <c r="B58" s="74" t="s">
        <v>133</v>
      </c>
      <c r="C58" s="87" t="s">
        <v>78</v>
      </c>
      <c r="D58" s="66">
        <v>100</v>
      </c>
      <c r="E58" s="66">
        <v>100</v>
      </c>
    </row>
    <row r="59" spans="1:7" x14ac:dyDescent="0.4">
      <c r="A59" s="66">
        <v>8</v>
      </c>
      <c r="B59" s="74" t="s">
        <v>80</v>
      </c>
      <c r="C59" s="87" t="s">
        <v>72</v>
      </c>
      <c r="D59" s="66">
        <v>72</v>
      </c>
      <c r="E59" s="66">
        <v>0</v>
      </c>
    </row>
    <row r="60" spans="1:7" ht="31" x14ac:dyDescent="0.4">
      <c r="A60" s="66">
        <v>9</v>
      </c>
      <c r="B60" s="74" t="s">
        <v>82</v>
      </c>
      <c r="C60" s="87" t="s">
        <v>72</v>
      </c>
      <c r="D60" s="66">
        <v>100</v>
      </c>
      <c r="E60" s="66">
        <v>100</v>
      </c>
    </row>
    <row r="61" spans="1:7" x14ac:dyDescent="0.4">
      <c r="A61" s="66">
        <v>10</v>
      </c>
      <c r="B61" s="74" t="s">
        <v>83</v>
      </c>
      <c r="C61" s="87" t="s">
        <v>81</v>
      </c>
      <c r="D61" s="76">
        <v>0.495</v>
      </c>
      <c r="E61" s="77">
        <v>0.38700000000000001</v>
      </c>
    </row>
    <row r="62" spans="1:7" x14ac:dyDescent="0.4">
      <c r="A62" s="70"/>
      <c r="B62" s="71"/>
      <c r="C62" s="78"/>
      <c r="D62" s="72"/>
      <c r="E62" s="72"/>
    </row>
    <row r="63" spans="1:7" x14ac:dyDescent="0.4">
      <c r="A63" s="6" t="s">
        <v>94</v>
      </c>
      <c r="C63" s="78"/>
    </row>
    <row r="64" spans="1:7" x14ac:dyDescent="0.4">
      <c r="A64" s="6"/>
    </row>
    <row r="65" spans="1:7" ht="33" x14ac:dyDescent="0.4">
      <c r="A65" s="36" t="s">
        <v>41</v>
      </c>
      <c r="B65" s="37" t="s">
        <v>42</v>
      </c>
      <c r="C65" s="38" t="s">
        <v>95</v>
      </c>
    </row>
    <row r="66" spans="1:7" x14ac:dyDescent="0.4">
      <c r="A66" s="31">
        <v>1</v>
      </c>
      <c r="B66" s="35" t="s">
        <v>43</v>
      </c>
      <c r="C66" s="39">
        <f>'[3]Основные показатели ФХД'!$C$3</f>
        <v>36314653.635899998</v>
      </c>
    </row>
    <row r="67" spans="1:7" x14ac:dyDescent="0.4">
      <c r="A67" s="31">
        <v>2</v>
      </c>
      <c r="B67" s="35" t="s">
        <v>44</v>
      </c>
      <c r="C67" s="39">
        <f>'[3]Основные показатели ФХД'!$C$9</f>
        <v>21342739.59922</v>
      </c>
    </row>
    <row r="68" spans="1:7" x14ac:dyDescent="0.4">
      <c r="A68" s="32">
        <v>3</v>
      </c>
      <c r="B68" s="34" t="s">
        <v>45</v>
      </c>
      <c r="C68" s="40">
        <f>C66-C67</f>
        <v>14971914.036679998</v>
      </c>
    </row>
    <row r="69" spans="1:7" x14ac:dyDescent="0.4">
      <c r="A69" s="31">
        <v>4</v>
      </c>
      <c r="B69" s="35" t="s">
        <v>46</v>
      </c>
      <c r="C69" s="41">
        <f>'[3]Основные показатели ФХД'!$C$10</f>
        <v>2487737.1081200005</v>
      </c>
    </row>
    <row r="70" spans="1:7" x14ac:dyDescent="0.4">
      <c r="A70" s="31">
        <v>5</v>
      </c>
      <c r="B70" s="35" t="s">
        <v>47</v>
      </c>
      <c r="C70" s="41">
        <f>'[3]Основные показатели ФХД'!$C$7</f>
        <v>4792735.8160799993</v>
      </c>
    </row>
    <row r="71" spans="1:7" x14ac:dyDescent="0.4">
      <c r="A71" s="32">
        <v>6</v>
      </c>
      <c r="B71" s="34" t="s">
        <v>48</v>
      </c>
      <c r="C71" s="40">
        <f>C68+C70-C69</f>
        <v>17276912.744639996</v>
      </c>
    </row>
    <row r="72" spans="1:7" x14ac:dyDescent="0.4">
      <c r="A72" s="31">
        <v>7</v>
      </c>
      <c r="B72" s="35" t="s">
        <v>49</v>
      </c>
      <c r="C72" s="41">
        <f>'[3]Основные показатели ФХД'!$C$11</f>
        <v>752311.00153000001</v>
      </c>
    </row>
    <row r="73" spans="1:7" x14ac:dyDescent="0.4">
      <c r="A73" s="31">
        <v>8</v>
      </c>
      <c r="B73" s="35" t="s">
        <v>50</v>
      </c>
      <c r="C73" s="41">
        <f>'[3]Основные показатели ФХД'!$C$12</f>
        <v>629058.68536999938</v>
      </c>
    </row>
    <row r="74" spans="1:7" x14ac:dyDescent="0.4">
      <c r="A74" s="32">
        <v>9</v>
      </c>
      <c r="B74" s="34" t="s">
        <v>51</v>
      </c>
      <c r="C74" s="40">
        <f>C71-C72-C73</f>
        <v>15895543.057739997</v>
      </c>
    </row>
    <row r="75" spans="1:7" x14ac:dyDescent="0.4">
      <c r="A75" s="31">
        <v>10</v>
      </c>
      <c r="B75" s="35" t="s">
        <v>52</v>
      </c>
      <c r="C75" s="48">
        <f>'[3]Основные показатели ФХД'!$C$13</f>
        <v>3147270</v>
      </c>
    </row>
    <row r="76" spans="1:7" x14ac:dyDescent="0.4">
      <c r="A76" s="32">
        <v>11</v>
      </c>
      <c r="B76" s="34" t="s">
        <v>53</v>
      </c>
      <c r="C76" s="40">
        <f>C74-C75</f>
        <v>12748273.057739997</v>
      </c>
    </row>
    <row r="78" spans="1:7" x14ac:dyDescent="0.4">
      <c r="A78" s="6" t="s">
        <v>85</v>
      </c>
      <c r="B78" s="42"/>
      <c r="C78" s="42"/>
      <c r="D78" s="42"/>
      <c r="E78" s="42"/>
      <c r="F78" s="42"/>
      <c r="G78" s="42"/>
    </row>
    <row r="80" spans="1:7" ht="33" x14ac:dyDescent="0.4">
      <c r="A80" s="36" t="s">
        <v>1</v>
      </c>
      <c r="B80" s="44" t="s">
        <v>37</v>
      </c>
      <c r="C80" s="38" t="s">
        <v>30</v>
      </c>
      <c r="D80" s="44" t="s">
        <v>96</v>
      </c>
      <c r="E80" s="44" t="s">
        <v>131</v>
      </c>
      <c r="F80" s="43" t="s">
        <v>38</v>
      </c>
    </row>
    <row r="81" spans="1:8" x14ac:dyDescent="0.4">
      <c r="A81" s="29">
        <v>1</v>
      </c>
      <c r="B81" s="29" t="s">
        <v>39</v>
      </c>
      <c r="C81" s="45" t="s">
        <v>34</v>
      </c>
      <c r="D81" s="45">
        <v>7621.7330000000002</v>
      </c>
      <c r="E81" s="45">
        <v>4062.8429999999998</v>
      </c>
      <c r="F81" s="33">
        <f>E81/D81-100%</f>
        <v>-0.46693973667143684</v>
      </c>
    </row>
    <row r="82" spans="1:8" x14ac:dyDescent="0.4">
      <c r="A82" s="29">
        <v>2</v>
      </c>
      <c r="B82" s="29" t="s">
        <v>35</v>
      </c>
      <c r="C82" s="45" t="s">
        <v>36</v>
      </c>
      <c r="D82" s="45">
        <v>5880.7250414810005</v>
      </c>
      <c r="E82" s="45">
        <v>3179.519757646</v>
      </c>
      <c r="F82" s="33">
        <f>E82/D82-100%</f>
        <v>-0.45933201514803856</v>
      </c>
    </row>
    <row r="84" spans="1:8" ht="46.9" customHeight="1" x14ac:dyDescent="0.4">
      <c r="A84" s="6" t="s">
        <v>86</v>
      </c>
    </row>
    <row r="85" spans="1:8" ht="70.5" customHeight="1" x14ac:dyDescent="0.4">
      <c r="A85" s="99" t="s">
        <v>135</v>
      </c>
      <c r="B85" s="99"/>
      <c r="C85" s="99"/>
      <c r="D85" s="99"/>
      <c r="E85" s="99"/>
      <c r="F85" s="99"/>
      <c r="G85" s="46"/>
      <c r="H85" s="46"/>
    </row>
    <row r="87" spans="1:8" x14ac:dyDescent="0.4">
      <c r="A87" s="6" t="s">
        <v>87</v>
      </c>
      <c r="B87" s="6"/>
      <c r="C87" s="6"/>
      <c r="D87" s="6"/>
      <c r="E87" s="6"/>
      <c r="F87" s="6"/>
      <c r="G87" s="6"/>
      <c r="H87" s="6"/>
    </row>
    <row r="88" spans="1:8" ht="79" customHeight="1" x14ac:dyDescent="0.4">
      <c r="A88" s="99" t="s">
        <v>134</v>
      </c>
      <c r="B88" s="99"/>
      <c r="C88" s="99"/>
      <c r="D88" s="99"/>
      <c r="E88" s="99"/>
      <c r="F88" s="46"/>
      <c r="G88" s="46"/>
      <c r="H88" s="47"/>
    </row>
    <row r="89" spans="1:8" x14ac:dyDescent="0.4">
      <c r="A89" s="99"/>
      <c r="B89" s="99"/>
      <c r="C89" s="99"/>
      <c r="D89" s="99"/>
    </row>
    <row r="90" spans="1:8" x14ac:dyDescent="0.4">
      <c r="A90" s="99"/>
      <c r="B90" s="99"/>
      <c r="C90" s="99"/>
      <c r="D90" s="99"/>
    </row>
  </sheetData>
  <mergeCells count="42">
    <mergeCell ref="A90:D90"/>
    <mergeCell ref="A28:D28"/>
    <mergeCell ref="E28:L28"/>
    <mergeCell ref="A89:D89"/>
    <mergeCell ref="A36:E36"/>
    <mergeCell ref="A88:E88"/>
    <mergeCell ref="A85:F85"/>
    <mergeCell ref="A49:E49"/>
    <mergeCell ref="A29:B29"/>
    <mergeCell ref="C29:C31"/>
    <mergeCell ref="D29:D31"/>
    <mergeCell ref="E29:F30"/>
    <mergeCell ref="A30:A31"/>
    <mergeCell ref="B30:B31"/>
    <mergeCell ref="K10:K11"/>
    <mergeCell ref="E13:E25"/>
    <mergeCell ref="F13:F25"/>
    <mergeCell ref="G13:G25"/>
    <mergeCell ref="H13:H25"/>
    <mergeCell ref="B13:B25"/>
    <mergeCell ref="D13:D25"/>
    <mergeCell ref="M28:M31"/>
    <mergeCell ref="N28:N31"/>
    <mergeCell ref="I29:J30"/>
    <mergeCell ref="K29:L30"/>
    <mergeCell ref="G29:H30"/>
    <mergeCell ref="A2:J2"/>
    <mergeCell ref="A3:J3"/>
    <mergeCell ref="A6:J6"/>
    <mergeCell ref="A9:A11"/>
    <mergeCell ref="B9:G9"/>
    <mergeCell ref="H9:H11"/>
    <mergeCell ref="I9:L9"/>
    <mergeCell ref="B10:B11"/>
    <mergeCell ref="C10:C11"/>
    <mergeCell ref="L10:L11"/>
    <mergeCell ref="D10:D11"/>
    <mergeCell ref="E10:F10"/>
    <mergeCell ref="G10:G11"/>
    <mergeCell ref="I10:I11"/>
    <mergeCell ref="K7:L7"/>
    <mergeCell ref="J10:J11"/>
  </mergeCells>
  <phoneticPr fontId="12" type="noConversion"/>
  <printOptions horizontalCentered="1"/>
  <pageMargins left="3.937007874015748E-2" right="3.937007874015748E-2" top="0.35433070866141736" bottom="0.35433070866141736" header="0.11811023622047245" footer="0.11811023622047245"/>
  <pageSetup paperSize="8" scale="45" fitToHeight="0" orientation="landscape" r:id="rId1"/>
  <rowBreaks count="3" manualBreakCount="3">
    <brk id="27" max="13" man="1"/>
    <brk id="34" max="13" man="1"/>
    <brk id="61"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Eng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Gulsinai Aubakirova [Гульсинай Аубакирова]</dc:creator>
  <cp:lastModifiedBy>Askar-Ali Kadiruly [Асқар-Әлі Кадірұлы]</cp:lastModifiedBy>
  <cp:lastPrinted>2026-06-25T05:55:47Z</cp:lastPrinted>
  <dcterms:created xsi:type="dcterms:W3CDTF">2024-03-01T09:45:38Z</dcterms:created>
  <dcterms:modified xsi:type="dcterms:W3CDTF">2026-07-20T05:44:20Z</dcterms:modified>
</cp:coreProperties>
</file>