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\Data\Tariff\Исполнение тарифной сметы\Исполнение тарифной сметы за 2026 год\Слушание за 1 полугодие\"/>
    </mc:Choice>
  </mc:AlternateContent>
  <xr:revisionPtr revIDLastSave="0" documentId="13_ncr:1_{0E21FA95-8A1F-4231-8F24-50FFA67EE368}" xr6:coauthVersionLast="47" xr6:coauthVersionMax="47" xr10:uidLastSave="{00000000-0000-0000-0000-000000000000}"/>
  <bookViews>
    <workbookView xWindow="-110" yWindow="-110" windowWidth="25820" windowHeight="13900" xr2:uid="{E3E54858-28B8-4C8F-9F1C-4C7FFF2EA7CE}"/>
  </bookViews>
  <sheets>
    <sheet name="рус" sheetId="1" r:id="rId1"/>
  </sheets>
  <externalReferences>
    <externalReference r:id="rId2"/>
    <externalReference r:id="rId3"/>
  </externalReferences>
  <definedNames>
    <definedName name="_xlnm.Print_Area" localSheetId="0">рус!$A$1:$N$88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5" i="1" l="1"/>
  <c r="C73" i="1"/>
  <c r="C72" i="1"/>
  <c r="C70" i="1"/>
  <c r="C69" i="1"/>
  <c r="C67" i="1"/>
  <c r="C66" i="1"/>
  <c r="C68" i="1" s="1"/>
  <c r="C71" i="1" s="1"/>
  <c r="C74" i="1" s="1"/>
  <c r="C76" i="1" s="1"/>
  <c r="E45" i="1" l="1"/>
  <c r="E44" i="1"/>
  <c r="E42" i="1"/>
  <c r="E41" i="1"/>
  <c r="E40" i="1"/>
  <c r="E39" i="1"/>
  <c r="E38" i="1"/>
  <c r="E43" i="1" l="1"/>
  <c r="J26" i="1"/>
  <c r="I26" i="1"/>
  <c r="A33" i="1" l="1"/>
  <c r="F39" i="1" l="1"/>
  <c r="F40" i="1"/>
  <c r="F41" i="1"/>
  <c r="F44" i="1"/>
  <c r="F45" i="1"/>
  <c r="F38" i="1"/>
  <c r="D43" i="1"/>
  <c r="D46" i="1" s="1"/>
  <c r="K14" i="1"/>
  <c r="K15" i="1"/>
  <c r="K16" i="1"/>
  <c r="K17" i="1"/>
  <c r="K18" i="1"/>
  <c r="K19" i="1"/>
  <c r="K20" i="1"/>
  <c r="K21" i="1"/>
  <c r="K22" i="1"/>
  <c r="K23" i="1"/>
  <c r="K24" i="1"/>
  <c r="K25" i="1"/>
  <c r="K13" i="1"/>
  <c r="K26" i="1" l="1"/>
  <c r="F42" i="1"/>
  <c r="F43" i="1" l="1"/>
  <c r="E46" i="1" l="1"/>
  <c r="F46" i="1" s="1"/>
  <c r="N34" i="1" l="1"/>
  <c r="M34" i="1"/>
  <c r="F26" i="1"/>
  <c r="E26" i="1"/>
  <c r="F82" i="1" l="1"/>
  <c r="F81" i="1"/>
</calcChain>
</file>

<file path=xl/sharedStrings.xml><?xml version="1.0" encoding="utf-8"?>
<sst xmlns="http://schemas.openxmlformats.org/spreadsheetml/2006/main" count="170" uniqueCount="134">
  <si>
    <t>1. Общая информация о субъекте естественной монополии</t>
  </si>
  <si>
    <t>ТОО «Казахстанско-Китайский Трубопровод» создано 6 июля 2004 года. 
Товарищество было образовано в соответствии с Законом Республики Казахстан «О товариществах с ограниченной и дополнительной ответственностью» в рамках Рамочного соглашения о развитии всестороннего сотрудничества в области нефти и газа от 17 мая 2004 года, заключенного между Правительством Республики Казахстан и Правительством Китайской Народной Республики, Соглашения об основных принципах строительства нефтепровода Атасу-Алашанькоу от 17 мая 2004 года, заключенного между АО «Национальная компания «КазМунайГаз» и Китайской Национальной Нефтегазовой Корпорацией (CNPC).
Товарищество образовано для осуществления проектирования, строительства и эксплуатации нефтепроводов.
Учредителями Товарищества являются АО КазТрансОйл» 50% и Китайская национальная корпорация по разведке и разработке нефти и газа (CNODC) 50%.
Уставный капитал Товарищества составляет 13 млрд. тенге.</t>
  </si>
  <si>
    <t>№ п/п</t>
  </si>
  <si>
    <t>Информация о плановых и фактических объемах предоставления регулируемых услуг</t>
  </si>
  <si>
    <t>Отчет о прибылях и убытках</t>
  </si>
  <si>
    <t>Сумма инвестиционной программы (тыс.тенге)</t>
  </si>
  <si>
    <t>Наименование регулируемых услуг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</si>
  <si>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</si>
  <si>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</si>
  <si>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</si>
  <si>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</t>
  </si>
  <si>
    <t>План</t>
  </si>
  <si>
    <t>Факт</t>
  </si>
  <si>
    <t>Отклонение</t>
  </si>
  <si>
    <t>Причины отклонения</t>
  </si>
  <si>
    <t>Услуга по перекачке нефти по системе магистральных трубопроводов</t>
  </si>
  <si>
    <t>тыс.тонн</t>
  </si>
  <si>
    <t>Отчет о прибылях и убытках по форме, утвержденной приказом Министра финансов Республики Казахстан от 28 июня 2017 года №404</t>
  </si>
  <si>
    <t>Закуп основных средств</t>
  </si>
  <si>
    <t>Итого:</t>
  </si>
  <si>
    <t>Информация о фактических условиях и размерах финансирования инвестиционной программы, тыс. тенге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</si>
  <si>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</si>
  <si>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</si>
  <si>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</t>
  </si>
  <si>
    <t>собственные средства</t>
  </si>
  <si>
    <t>Заемные средства</t>
  </si>
  <si>
    <t>Бюджетные средства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</si>
  <si>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</si>
  <si>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</si>
  <si>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</si>
  <si>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</si>
  <si>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Амортизация</t>
  </si>
  <si>
    <t>Прибыль</t>
  </si>
  <si>
    <t>факт прошлого года</t>
  </si>
  <si>
    <t>факт текущего года</t>
  </si>
  <si>
    <t>план</t>
  </si>
  <si>
    <t>факт</t>
  </si>
  <si>
    <t>-</t>
  </si>
  <si>
    <t xml:space="preserve">Единица измерения       </t>
  </si>
  <si>
    <t>Фактически сложившиеся показатели тарифной сметы</t>
  </si>
  <si>
    <t>6.1</t>
  </si>
  <si>
    <t>Всего доходов</t>
  </si>
  <si>
    <t>тыс. тонн</t>
  </si>
  <si>
    <t>Грузооборот</t>
  </si>
  <si>
    <t>млн. ткм</t>
  </si>
  <si>
    <t>Наименование показателей тарифной сметы</t>
  </si>
  <si>
    <t xml:space="preserve">Оклонение в % </t>
  </si>
  <si>
    <t>Объем перекачки нефти</t>
  </si>
  <si>
    <t>Предусмотрено в утвержденной тарифной смете</t>
  </si>
  <si>
    <t>№</t>
  </si>
  <si>
    <t>Наименование</t>
  </si>
  <si>
    <t>Выручка</t>
  </si>
  <si>
    <t>Себестоимость услуг</t>
  </si>
  <si>
    <t>Валовая прибыль</t>
  </si>
  <si>
    <t>Административные расходы</t>
  </si>
  <si>
    <t>Прочие доходы от неосновной деятельности</t>
  </si>
  <si>
    <t>Итого операционная прибыль</t>
  </si>
  <si>
    <t xml:space="preserve">Расходы по финансированию </t>
  </si>
  <si>
    <t>Прочие расходы от неосновной деятельности</t>
  </si>
  <si>
    <t>Прибыль /(убыток)  до налогообложения</t>
  </si>
  <si>
    <t>Расходы по подоходному налогу</t>
  </si>
  <si>
    <t>Чистый доход (убыток)</t>
  </si>
  <si>
    <t>Устройство перелива на участках вдольтрассовых проездов в местах размывов</t>
  </si>
  <si>
    <t>Строительство переездов через МН Кенкияк-Кумколь</t>
  </si>
  <si>
    <t>Обеспечение оснащенности  автотранспортом и специальной техникой МН Кенкияк-Кумколь, задействованной в работах по эксплуатации и техническому обслуживанию МН, а также для оперативного реагирования на аварийные ситуации</t>
  </si>
  <si>
    <t>Обеспечение дооснащения  и замены оборудования и приспособлений на объектах МН Кенкияк-Кумколь, задействованных в работах по эксплуатации и техническому обслуживанию МН, а также для оперативного реагирования на аварийные ситуации</t>
  </si>
  <si>
    <t>Отклонение, в %</t>
  </si>
  <si>
    <t>1.</t>
  </si>
  <si>
    <t>Контролируемые расходы</t>
  </si>
  <si>
    <t>тыс.тенге</t>
  </si>
  <si>
    <t>2.</t>
  </si>
  <si>
    <t>Неконтролируемые расходы</t>
  </si>
  <si>
    <t>3.</t>
  </si>
  <si>
    <t>Амортизация, в том числе:</t>
  </si>
  <si>
    <t>3.1</t>
  </si>
  <si>
    <t>учтенная в инвестиционной программе</t>
  </si>
  <si>
    <t>Объем предоставленных услуг</t>
  </si>
  <si>
    <t>Тариф (без НДС)</t>
  </si>
  <si>
    <t>тенге/тонна на 1000 км</t>
  </si>
  <si>
    <t xml:space="preserve">
Форма 2</t>
  </si>
  <si>
    <t>Показатель качества и надежности</t>
  </si>
  <si>
    <t>Cвоевременное выполнение мероприятий, предусмотренных инвестиционной программой</t>
  </si>
  <si>
    <t>%</t>
  </si>
  <si>
    <t>Внедрение инновационной технологии в предприятии по регулируемой услуге</t>
  </si>
  <si>
    <t>мероприятие</t>
  </si>
  <si>
    <t>Сохранение качества, надежности и других потребительских свойств товара при его транспортировке</t>
  </si>
  <si>
    <t>Снижение либо сохранение на принятом уровне удельного расхода электроэнергии на грузооборот нефти по магистральным трубопроводам</t>
  </si>
  <si>
    <t>тыс. кВтч/млн т.км</t>
  </si>
  <si>
    <t>Количество нарушений законодательства в сфере естественных монополий</t>
  </si>
  <si>
    <t>единиц</t>
  </si>
  <si>
    <t>Обеспечение длительного безаварийного режима нефтепровода</t>
  </si>
  <si>
    <t>Выполнение графиков утвержденных планов производства работ в целях предупреждения аварийных ситуаций</t>
  </si>
  <si>
    <t>Время ликвидации аварий</t>
  </si>
  <si>
    <t>час</t>
  </si>
  <si>
    <t>Соблюдение квалификационных требовании руководящего состава</t>
  </si>
  <si>
    <t>Снижение износа основных средств</t>
  </si>
  <si>
    <t>Форма 3</t>
  </si>
  <si>
    <t>6.  Об объемах представленных регулируемых услуг за отчетный период</t>
  </si>
  <si>
    <t>7. О проводимой работе с потребителями регулируемых услуг</t>
  </si>
  <si>
    <t>8. О перспективах деятельности (планы развития)</t>
  </si>
  <si>
    <t>тыс. квтч</t>
  </si>
  <si>
    <t>млн т.км</t>
  </si>
  <si>
    <t xml:space="preserve">1) Обеспечение бесперебойной транспортировки нефти, надежной и безопасной эксплуатации объектов магистральных нефтепроводов;        
2) Исполнение инвестиционной программы и тарифной сметы на регулируемые услуги по перекачке нефти по системе МН Кенкияк-Кумколь на внутренний рынок РК за 2026 год. 
3) Исполнение показателей качества и надежности регулируемых услуг за 2026 год.                                                                                                                                                                                                                                                     </t>
  </si>
  <si>
    <t>млн ткм</t>
  </si>
  <si>
    <t>Отчет об исполнении утвержденной тарифной сметы,  об исполнении утвержденной инвестиционной программы,  о соблюдении показателей качества и надежности регулируемых услуг и достижении показателей эффективности деятельности ТОО "Казахстанско-Китайский Трубопровод" перед потребителями и иными заинтересованными лицами по предоставлению регулируемой услуги по перекачке нефти  по магистральному трубопроводу Кенкияк – Кумколь  на внутренний рынок за 1 полугодие 2026 года</t>
  </si>
  <si>
    <t>2. Информация об исполнении утвержденной инвестиционной программы за 1 полугодие 2026 года ТОО "Казахстанско-Китайский Трубопровод"</t>
  </si>
  <si>
    <r>
      <t xml:space="preserve">В соответствии с Законом РК «О естественных монополиях» и главой 7 Правил осуществления деятельности субъектами  естественных монополий, утвержденных Приказом Министра национальной экономики Республики Казахстан от 13 августа 2019 года № 73, ТОО «Казахстанско-Китайский Трубопровод» проводит Слушания по отчету об исполнении утвержденной тарифной сметы, об исполнении утвержденной инвестиционной программы, о соблюдении показателей качества и надежности регулируемых услуг и достижении показателей эффективности по предоставлению регулируемой услуги по перекачке нефти по МН «Кенкияк-Кумколь» на внутренний рынок перед потребителями и иными заинтересованными лицами за 1 полугодие 2026 года, в форме публичного слушания (далее - Слушание) . 
</t>
    </r>
    <r>
      <rPr>
        <b/>
        <sz val="13"/>
        <rFont val="Times New Roman"/>
        <family val="1"/>
        <charset val="204"/>
      </rPr>
      <t xml:space="preserve">Целями данного Слушания являются: </t>
    </r>
    <r>
      <rPr>
        <sz val="13"/>
        <rFont val="Times New Roman"/>
        <family val="1"/>
        <charset val="204"/>
      </rPr>
      <t xml:space="preserve">обеспечение гласности, информированности, соблюдение баланса интересов потребителей и субъектов естественных монополий, обеспечение прозрачности деятельности субъектов естественных монополий перед потребителями и иными заинтересованными лицами.
Отчет содержит следующую информацию: </t>
    </r>
  </si>
  <si>
    <t>Капитальный ремонт системы ЭХЗ МН Кенкияк-Кумколь</t>
  </si>
  <si>
    <t>Внедрение СОН УППОУ "Аральск" МН "Кенкияк - Кумколь"</t>
  </si>
  <si>
    <t>Работы по модернизации жизнеобеспечения блок боксов телемеханики и связи МН Кенкияк-Кумколь (ПИР)</t>
  </si>
  <si>
    <t>Модернизация программируемых логических контролеров (ПЛК) МН Кенкияк - Кумколь</t>
  </si>
  <si>
    <t>Реконструкция электроприводов задвижек марки AUMA МН Кенкияк-Кумколь для монтажа диэлектрической вставки между редуктором задвижки и электрическим приводом</t>
  </si>
  <si>
    <t>Модернизация оборудования системы измерений количества и показателей качества нефти Кумколь МН Кенкияк-Кумколь</t>
  </si>
  <si>
    <t>Работы по ремонту ранее законсервированных несанкционированных врезок МН Кенкияк – Кумколь композитным материалом</t>
  </si>
  <si>
    <t>Модернизация ТРС МН Кенкияк-Кумколь</t>
  </si>
  <si>
    <t>2026 год</t>
  </si>
  <si>
    <t>3. Информация об исполнении утвержденной тарифной сметы  на регулируемую услугу по перекачке нефти по магистральному 
трубопроводу "Кенкияк-Кумколь" на внутренний рынок за 1 полугодие 2026 года</t>
  </si>
  <si>
    <t>4. Информация о соблюдении показателей качества и надежности регулируемых услуг по перекачке нефти по магистральному трубопроводу  "Кенкияк-Кумколь" на внутренний рынок ТОО "Казахстанско- Китайский Трубопровод" по итогам 1 полугодия 2026 года.</t>
  </si>
  <si>
    <t>План на 2026 год</t>
  </si>
  <si>
    <t>Факт 1 полугодие 2026 года</t>
  </si>
  <si>
    <t>5. Об основных финансово-экономических показателях деятельности Товарищества за 1 полугодие 2026 года.</t>
  </si>
  <si>
    <t>Фактические показатели (оперативные)
за 1 полугодие 2026 года
(тыс.тенге)</t>
  </si>
  <si>
    <t>Предусмотрено на 2026 год</t>
  </si>
  <si>
    <t>Ведутся закупочные процедуры на портале электронных закупок АО "Самрук Казына".</t>
  </si>
  <si>
    <t>По итогам проведенных закупочных процедур заключен договор с поставщиком услуг. Ведется СМР.</t>
  </si>
  <si>
    <t>По итогам проведенных закупочных процедур заключен договор с поставщиком услуг. Начата СМР.</t>
  </si>
  <si>
    <t>По итогам проведенных закупочных процедур заключен договор с поставщиком услуг.</t>
  </si>
  <si>
    <t>По итогам тендера признан победитель, ведется согласование договора.</t>
  </si>
  <si>
    <t>По итогам проведенных закупочных процедур заключены договоры с поставщиками услуг.</t>
  </si>
  <si>
    <t>По итогам проведенных закупочных процедур заключены договоры с поставщиками услуг. Ведется СМР.</t>
  </si>
  <si>
    <t>Был частичный перенос данного мероприятия с 2025 на 2026 год. Мероприятие исполнено.</t>
  </si>
  <si>
    <t xml:space="preserve"> Приложение 5 
к Правилам осуществления деятельности субъектами
естественных монополий, утвержденных приказом Министра 
национальной экономики Республики Казахстан
от 13 августа 2019 года № 73 
Форма 1</t>
  </si>
  <si>
    <t>Допустимая прибыль (до выплаты вознаграждения за эффективность)</t>
  </si>
  <si>
    <r>
      <t>За отчетный период Товариществом заключе</t>
    </r>
    <r>
      <rPr>
        <sz val="13"/>
        <rFont val="Times New Roman"/>
        <family val="1"/>
        <charset val="204"/>
      </rPr>
      <t>но 65</t>
    </r>
    <r>
      <rPr>
        <sz val="13"/>
        <color theme="1"/>
        <rFont val="Times New Roman"/>
        <family val="1"/>
        <charset val="204"/>
      </rPr>
      <t xml:space="preserve"> договоров на транспортировку по магистральному нефтепроводу Кенкияк-Кумколь на внутренний рынок, из них транспортировало 45 грузоотправителя. При этом грузооборот по МН «Кенкияк-Кумколь» на внутренний рынок за 1 полугодие 2026 года составил 3 180 млн. тонн/км при утвержденном плане на год в размере 5 881 млн. тонн/км, исполнение составляет 46%. Ежедневно ведется ежесуточный баланс нефти, обрабатываются данные по перекачке,  на основании которых контролируется учет коммерческих операций нефти, координируется взаимодействие сдающей и принимающей сторон. Контроль за качеством и количеством нефти осуществляется Товариществом совместно с АО «КазТрансОйл».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</si>
</sst>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" fillId="0" borderId="0"/>
    <xf numFmtId="0" fontId="13" fillId="0" borderId="0"/>
  </cellStyleXfs>
  <cellXfs count="136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0" borderId="0" xfId="0" applyFont="1"/>
    <xf numFmtId="0" fontId="5" fillId="2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3" fontId="7" fillId="0" borderId="0" xfId="0" applyNumberFormat="1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3" fontId="7" fillId="2" borderId="0" xfId="0" applyNumberFormat="1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3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vertical="center" wrapText="1"/>
    </xf>
    <xf numFmtId="49" fontId="9" fillId="0" borderId="7" xfId="4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center" vertical="center"/>
    </xf>
    <xf numFmtId="165" fontId="9" fillId="0" borderId="7" xfId="4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left" vertical="center" wrapText="1"/>
    </xf>
    <xf numFmtId="49" fontId="9" fillId="0" borderId="7" xfId="4" applyNumberFormat="1" applyFont="1" applyBorder="1" applyAlignment="1">
      <alignment horizontal="left" vertical="center" wrapText="1"/>
    </xf>
    <xf numFmtId="49" fontId="8" fillId="3" borderId="7" xfId="4" applyNumberFormat="1" applyFont="1" applyFill="1" applyBorder="1" applyAlignment="1">
      <alignment horizontal="center" vertical="center"/>
    </xf>
    <xf numFmtId="49" fontId="8" fillId="3" borderId="7" xfId="4" applyNumberFormat="1" applyFont="1" applyFill="1" applyBorder="1" applyAlignment="1">
      <alignment horizontal="left" vertical="center" wrapText="1"/>
    </xf>
    <xf numFmtId="3" fontId="8" fillId="3" borderId="7" xfId="4" applyNumberFormat="1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8" fillId="0" borderId="7" xfId="4" applyNumberFormat="1" applyFont="1" applyBorder="1" applyAlignment="1">
      <alignment horizontal="center" vertical="center" wrapText="1"/>
    </xf>
    <xf numFmtId="3" fontId="9" fillId="0" borderId="7" xfId="4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8" fillId="3" borderId="7" xfId="4" applyNumberFormat="1" applyFont="1" applyFill="1" applyBorder="1" applyAlignment="1">
      <alignment horizontal="left" vertical="center" wrapText="1"/>
    </xf>
    <xf numFmtId="49" fontId="8" fillId="3" borderId="7" xfId="4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3" fontId="9" fillId="0" borderId="7" xfId="4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2" fillId="2" borderId="7" xfId="5" applyFont="1" applyFill="1" applyBorder="1" applyAlignment="1">
      <alignment horizontal="left" vertical="center" wrapText="1"/>
    </xf>
    <xf numFmtId="0" fontId="2" fillId="0" borderId="7" xfId="5" applyFont="1" applyBorder="1" applyAlignment="1">
      <alignment horizontal="left" vertical="center" wrapText="1"/>
    </xf>
    <xf numFmtId="0" fontId="14" fillId="2" borderId="7" xfId="5" applyFont="1" applyFill="1" applyBorder="1" applyAlignment="1">
      <alignment horizontal="left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9" fontId="2" fillId="2" borderId="7" xfId="2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3" fontId="17" fillId="2" borderId="7" xfId="0" applyNumberFormat="1" applyFont="1" applyFill="1" applyBorder="1" applyAlignment="1">
      <alignment horizontal="center" vertical="center" wrapText="1"/>
    </xf>
    <xf numFmtId="9" fontId="17" fillId="2" borderId="7" xfId="2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4" fontId="2" fillId="2" borderId="6" xfId="5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4" fontId="2" fillId="0" borderId="6" xfId="5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left" vertical="center" wrapText="1"/>
    </xf>
    <xf numFmtId="9" fontId="2" fillId="0" borderId="7" xfId="2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</cellXfs>
  <cellStyles count="8">
    <cellStyle name="??" xfId="4" xr:uid="{9079039A-F059-460F-A582-A31F7DA11B2B}"/>
    <cellStyle name="?? 2" xfId="6" xr:uid="{6AF3F70E-0164-4619-840E-27B30CC31492}"/>
    <cellStyle name="Обычный" xfId="0" builtinId="0"/>
    <cellStyle name="Обычный 14 3" xfId="7" xr:uid="{2020BA93-6A97-4DC0-99B6-9EB3DF020446}"/>
    <cellStyle name="Обычный 2" xfId="5" xr:uid="{04F056E5-05A1-46D4-AEE2-48EBAC1B184F}"/>
    <cellStyle name="Обычный 3" xfId="3" xr:uid="{5A4F3417-853D-477F-81F9-5FD60A18BAF3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48;&#1089;&#1087;&#1086;&#1083;&#1085;&#1077;&#1085;&#1080;&#1077;%20&#1090;&#1072;&#1088;&#1080;&#1092;&#1085;&#1086;&#1081;%20&#1089;&#1084;&#1077;&#1090;&#1099;/&#1048;&#1089;&#1087;&#1086;&#1083;&#1085;&#1077;&#1085;&#1080;&#1077;%20&#1090;&#1072;&#1088;&#1080;&#1092;&#1085;&#1086;&#1081;%20&#1089;&#1084;&#1077;&#1090;&#1099;%20&#1079;&#1072;%202026%20&#1075;&#1086;&#1076;/&#1048;&#1089;&#1087;&#1086;&#1083;&#1085;&#1077;&#1085;&#1080;&#1077;%20&#1079;&#1072;%201%20&#1087;&#1086;&#1083;&#1091;&#1075;&#1086;&#1076;&#1080;&#1077;%202026/&#1048;&#1089;&#1087;&#1086;&#1083;&#1085;&#1077;&#1085;&#1080;&#1077;%20&#1058;&#1057;%20&#1079;&#1072;%201%20&#1087;&#1086;&#1083;&#1091;&#1075;&#1086;&#1076;&#1080;&#1077;%202026%20&#1075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5;&#1080;&#1075;&#1072;%20&#1076;&#1083;&#1103;%20&#1076;&#1086;&#1082;&#1083;&#1072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"/>
      <sheetName val="Форма 1"/>
      <sheetName val="Форма 2"/>
      <sheetName val="Форма 3"/>
      <sheetName val="Форма 4"/>
      <sheetName val="Форма3 Прил5"/>
      <sheetName val="КПД"/>
      <sheetName val="ОС и износ по ИС"/>
      <sheetName val="ДУП"/>
      <sheetName val="KPI"/>
      <sheetName val="контр по форме"/>
      <sheetName val="Неконтр затраты"/>
      <sheetName val="ФОТ ПП"/>
      <sheetName val="Страхов ПП"/>
      <sheetName val="Налоги СС"/>
      <sheetName val="ФОТ АУП"/>
      <sheetName val="Страхов АУП"/>
      <sheetName val="Налоги ОАР"/>
      <sheetName val="контрол затраты"/>
      <sheetName val="СВСК -ДКРЕМ"/>
      <sheetName val="Объемы"/>
      <sheetName val="Амортизация за 9 мес"/>
      <sheetName val="Амортизация"/>
      <sheetName val="Амортизация НМА"/>
      <sheetName val="Доходы"/>
      <sheetName val="1.1СиМ"/>
      <sheetName val="1.2 Энергия"/>
      <sheetName val="3.Ремонт"/>
      <sheetName val="4.1 Вневедомст"/>
      <sheetName val="4.1 Пож охрана"/>
      <sheetName val="4.2 ЭиТО"/>
      <sheetName val="4.3 Метрология"/>
      <sheetName val="4.4 ТО ВЛ, ячеек"/>
      <sheetName val="4.6 Обсл СС"/>
      <sheetName val="4.7 Вывоз и мониторинг"/>
      <sheetName val="4.8 Обсл опас об"/>
      <sheetName val="4.9 ТО ТР пож сигн"/>
      <sheetName val="4.10 ТО и ТР охраны"/>
      <sheetName val="4.11 Транспорт"/>
      <sheetName val="4.12 ТО ТР климат"/>
      <sheetName val="4.13 ТО ТР узлов учета"/>
      <sheetName val="4.14 Услуги связи"/>
      <sheetName val="4.15 Питание вахт"/>
      <sheetName val="4.17 Авиауслуги"/>
      <sheetName val="4.18 ТО систем антитерр"/>
      <sheetName val="4.19 Диагност"/>
      <sheetName val="4.20 Медосмотр"/>
      <sheetName val="4.21. Аутсорсинг"/>
      <sheetName val="4.22 Содержание зд"/>
      <sheetName val="6.4.1 СиМ"/>
      <sheetName val="6.4.2 Аутсорсинг."/>
      <sheetName val="6.4.3 Повышение квалиф."/>
      <sheetName val="6.4.4 СМИ"/>
      <sheetName val="6.4.5 Командир"/>
      <sheetName val="6.4.6 Услуги связи"/>
      <sheetName val="6.4.7 Услуги банка"/>
      <sheetName val="6.4.8 Нотариальные "/>
      <sheetName val="6.4.8 Информ"/>
      <sheetName val="6.4.8 ИСО"/>
      <sheetName val="6.4.8 Канц расходы"/>
      <sheetName val="6.4.8 Курьерские услуги "/>
      <sheetName val="6.4.8 Аутстаффинг"/>
      <sheetName val="6.4.8 Аренда архива "/>
      <sheetName val="6.4.8 Расходы по аудиту "/>
      <sheetName val="6.4.8 Расходы по консалтингу"/>
      <sheetName val="подготовка"/>
      <sheetName val="6.4.8 Содер адм зд"/>
      <sheetName val="6.4.8 Обслуж ОТ и ПО"/>
      <sheetName val="6.4.8 Дисконтир"/>
      <sheetName val="макропоказатели"/>
      <sheetName val="Свод налогов в СС "/>
      <sheetName val="6.6.9 Другие 1"/>
      <sheetName val="6.7.5 Обсл ОТ и ПО"/>
      <sheetName val="6.6.9 Другие"/>
      <sheetName val="6.6.3 факт"/>
      <sheetName val="6.6.4. факт"/>
      <sheetName val="3 и 6.5 Амортизация"/>
      <sheetName val="5.15 и 6.6.7 Услуги связи"/>
      <sheetName val="5.17 и 6.7.6 Страх"/>
      <sheetName val="5.22 ТО ТР башен TRS"/>
      <sheetName val="6.7.2.инф.усл"/>
      <sheetName val="6.7.8.содерж адм зд"/>
    </sheetNames>
    <sheetDataSet>
      <sheetData sheetId="0">
        <row r="7">
          <cell r="F7">
            <v>4472767.6752333362</v>
          </cell>
        </row>
        <row r="8">
          <cell r="F8">
            <v>643474.07342435955</v>
          </cell>
        </row>
        <row r="9">
          <cell r="F9">
            <v>3736982.6029099999</v>
          </cell>
        </row>
        <row r="12">
          <cell r="F12">
            <v>2880724.8815505104</v>
          </cell>
        </row>
        <row r="20">
          <cell r="F20">
            <v>4062.8429999999998</v>
          </cell>
        </row>
        <row r="21">
          <cell r="F21">
            <v>3179.519757646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ые показатели ФХД"/>
      <sheetName val="Объемы"/>
    </sheetNames>
    <sheetDataSet>
      <sheetData sheetId="0">
        <row r="3">
          <cell r="C3">
            <v>36314653.635899998</v>
          </cell>
        </row>
        <row r="7">
          <cell r="C7">
            <v>4792735.8160799993</v>
          </cell>
        </row>
        <row r="9">
          <cell r="C9">
            <v>21342739.59922</v>
          </cell>
        </row>
        <row r="10">
          <cell r="C10">
            <v>2487737.1081200005</v>
          </cell>
        </row>
        <row r="11">
          <cell r="C11">
            <v>752311.00153000001</v>
          </cell>
        </row>
        <row r="12">
          <cell r="C12">
            <v>629058.68536999938</v>
          </cell>
        </row>
        <row r="13">
          <cell r="C13">
            <v>3147270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F14D-BC66-49C2-B754-B8ADE2E91F4A}">
  <sheetPr>
    <pageSetUpPr fitToPage="1"/>
  </sheetPr>
  <dimension ref="A2:R90"/>
  <sheetViews>
    <sheetView tabSelected="1" zoomScale="70" zoomScaleNormal="70" zoomScaleSheetLayoutView="55" workbookViewId="0">
      <selection activeCell="A3" sqref="A3:XFD3"/>
    </sheetView>
  </sheetViews>
  <sheetFormatPr defaultColWidth="9.08984375" defaultRowHeight="18" x14ac:dyDescent="0.4"/>
  <cols>
    <col min="1" max="1" width="17.6328125" style="5" customWidth="1"/>
    <col min="2" max="2" width="50.6328125" style="5" customWidth="1"/>
    <col min="3" max="3" width="61.7265625" style="7" customWidth="1"/>
    <col min="4" max="4" width="20.26953125" style="7" customWidth="1"/>
    <col min="5" max="5" width="25.08984375" style="7" customWidth="1"/>
    <col min="6" max="6" width="20.90625" style="5" customWidth="1"/>
    <col min="7" max="7" width="48.90625" style="5" customWidth="1"/>
    <col min="8" max="8" width="27.6328125" style="5" customWidth="1"/>
    <col min="9" max="9" width="23.90625" style="5" customWidth="1"/>
    <col min="10" max="10" width="18.36328125" style="5" customWidth="1"/>
    <col min="11" max="11" width="16.90625" style="5" customWidth="1"/>
    <col min="12" max="12" width="54.26953125" style="5" customWidth="1"/>
    <col min="13" max="13" width="35.90625" style="5" customWidth="1"/>
    <col min="14" max="14" width="33.26953125" style="5" customWidth="1"/>
    <col min="15" max="18" width="9.08984375" style="3"/>
    <col min="19" max="24" width="9.08984375" style="1"/>
    <col min="25" max="25" width="14" style="1" customWidth="1"/>
    <col min="26" max="26" width="12.36328125" style="1" customWidth="1"/>
    <col min="27" max="16384" width="9.08984375" style="1"/>
  </cols>
  <sheetData>
    <row r="2" spans="1:18" ht="58.5" customHeight="1" x14ac:dyDescent="0.4">
      <c r="A2" s="100" t="s">
        <v>104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8" ht="100.5" customHeight="1" x14ac:dyDescent="0.4">
      <c r="A3" s="101" t="s">
        <v>106</v>
      </c>
      <c r="B3" s="101"/>
      <c r="C3" s="101"/>
      <c r="D3" s="101"/>
      <c r="E3" s="101"/>
      <c r="F3" s="101"/>
      <c r="G3" s="101"/>
      <c r="H3" s="101"/>
      <c r="I3" s="101"/>
      <c r="J3" s="101"/>
    </row>
    <row r="5" spans="1:18" ht="38" customHeight="1" x14ac:dyDescent="0.4">
      <c r="A5" s="6" t="s">
        <v>0</v>
      </c>
    </row>
    <row r="6" spans="1:18" ht="135.5" customHeight="1" x14ac:dyDescent="0.4">
      <c r="A6" s="101" t="s">
        <v>1</v>
      </c>
      <c r="B6" s="101"/>
      <c r="C6" s="101"/>
      <c r="D6" s="101"/>
      <c r="E6" s="101"/>
      <c r="F6" s="101"/>
      <c r="G6" s="101"/>
      <c r="H6" s="101"/>
      <c r="I6" s="101"/>
      <c r="J6" s="101"/>
      <c r="L6" s="1"/>
      <c r="M6" s="11"/>
    </row>
    <row r="7" spans="1:18" ht="98.5" customHeight="1" x14ac:dyDescent="0.4">
      <c r="A7" s="8" t="s">
        <v>105</v>
      </c>
      <c r="B7" s="79"/>
      <c r="C7" s="79"/>
      <c r="D7" s="79"/>
      <c r="E7" s="79"/>
      <c r="F7" s="79"/>
      <c r="G7" s="79"/>
      <c r="H7" s="79"/>
      <c r="I7" s="79"/>
      <c r="J7" s="115" t="s">
        <v>131</v>
      </c>
      <c r="K7" s="115"/>
      <c r="L7" s="115"/>
      <c r="M7" s="11"/>
    </row>
    <row r="8" spans="1:18" s="2" customFormat="1" x14ac:dyDescent="0.4">
      <c r="A8" s="9"/>
      <c r="B8" s="9"/>
      <c r="C8" s="10"/>
      <c r="D8" s="10"/>
      <c r="E8" s="10"/>
      <c r="F8" s="9"/>
      <c r="G8" s="9"/>
      <c r="H8" s="9"/>
      <c r="I8" s="9"/>
      <c r="J8" s="9"/>
      <c r="K8" s="9"/>
      <c r="L8" s="12"/>
      <c r="M8" s="9"/>
      <c r="N8" s="9"/>
      <c r="O8" s="4"/>
      <c r="P8" s="4"/>
      <c r="Q8" s="4"/>
      <c r="R8" s="4"/>
    </row>
    <row r="9" spans="1:18" s="2" customFormat="1" ht="36.75" customHeight="1" x14ac:dyDescent="0.4">
      <c r="A9" s="102" t="s">
        <v>2</v>
      </c>
      <c r="B9" s="105" t="s">
        <v>3</v>
      </c>
      <c r="C9" s="106"/>
      <c r="D9" s="106"/>
      <c r="E9" s="106"/>
      <c r="F9" s="106"/>
      <c r="G9" s="107"/>
      <c r="H9" s="108" t="s">
        <v>4</v>
      </c>
      <c r="I9" s="105" t="s">
        <v>5</v>
      </c>
      <c r="J9" s="106"/>
      <c r="K9" s="106"/>
      <c r="L9" s="107"/>
      <c r="M9" s="9"/>
      <c r="N9" s="9"/>
      <c r="O9" s="4"/>
      <c r="P9" s="4"/>
      <c r="Q9" s="4"/>
      <c r="R9" s="4"/>
    </row>
    <row r="10" spans="1:18" s="2" customFormat="1" ht="41.5" customHeight="1" x14ac:dyDescent="0.4">
      <c r="A10" s="103"/>
      <c r="B10" s="108" t="s">
        <v>6</v>
      </c>
      <c r="C10" s="111" t="s">
        <v>7</v>
      </c>
      <c r="D10" s="111" t="s">
        <v>8</v>
      </c>
      <c r="E10" s="113" t="s">
        <v>9</v>
      </c>
      <c r="F10" s="114"/>
      <c r="G10" s="108" t="s">
        <v>10</v>
      </c>
      <c r="H10" s="109"/>
      <c r="I10" s="108" t="s">
        <v>11</v>
      </c>
      <c r="J10" s="108" t="s">
        <v>12</v>
      </c>
      <c r="K10" s="108" t="s">
        <v>13</v>
      </c>
      <c r="L10" s="108" t="s">
        <v>14</v>
      </c>
      <c r="M10" s="9"/>
      <c r="N10" s="9"/>
      <c r="O10" s="4"/>
      <c r="P10" s="4"/>
      <c r="Q10" s="4"/>
      <c r="R10" s="4"/>
    </row>
    <row r="11" spans="1:18" s="2" customFormat="1" x14ac:dyDescent="0.4">
      <c r="A11" s="104"/>
      <c r="B11" s="110"/>
      <c r="C11" s="112"/>
      <c r="D11" s="112"/>
      <c r="E11" s="13" t="s">
        <v>11</v>
      </c>
      <c r="F11" s="14" t="s">
        <v>12</v>
      </c>
      <c r="G11" s="110"/>
      <c r="H11" s="110"/>
      <c r="I11" s="110"/>
      <c r="J11" s="110"/>
      <c r="K11" s="110"/>
      <c r="L11" s="110"/>
      <c r="M11" s="9"/>
      <c r="N11" s="9"/>
      <c r="O11" s="4"/>
      <c r="P11" s="4"/>
      <c r="Q11" s="4"/>
      <c r="R11" s="4"/>
    </row>
    <row r="12" spans="1:18" s="2" customFormat="1" x14ac:dyDescent="0.4">
      <c r="A12" s="15">
        <v>1</v>
      </c>
      <c r="B12" s="15">
        <v>2</v>
      </c>
      <c r="C12" s="16">
        <v>3</v>
      </c>
      <c r="D12" s="16">
        <v>4</v>
      </c>
      <c r="E12" s="16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9"/>
      <c r="N12" s="9"/>
      <c r="O12" s="4"/>
      <c r="P12" s="4"/>
      <c r="Q12" s="4"/>
      <c r="R12" s="4"/>
    </row>
    <row r="13" spans="1:18" s="2" customFormat="1" ht="41" customHeight="1" x14ac:dyDescent="0.4">
      <c r="A13" s="17">
        <v>1</v>
      </c>
      <c r="B13" s="130" t="s">
        <v>15</v>
      </c>
      <c r="C13" s="75" t="s">
        <v>62</v>
      </c>
      <c r="D13" s="130" t="s">
        <v>16</v>
      </c>
      <c r="E13" s="98"/>
      <c r="F13" s="98"/>
      <c r="G13" s="130" t="s">
        <v>115</v>
      </c>
      <c r="H13" s="130" t="s">
        <v>17</v>
      </c>
      <c r="I13" s="56">
        <v>48428.796999999999</v>
      </c>
      <c r="J13" s="57"/>
      <c r="K13" s="51">
        <f t="shared" ref="K13:K25" si="0">J13-I13</f>
        <v>-48428.796999999999</v>
      </c>
      <c r="L13" s="91" t="s">
        <v>123</v>
      </c>
      <c r="M13" s="9"/>
      <c r="N13" s="9"/>
      <c r="O13" s="4"/>
      <c r="P13" s="4"/>
      <c r="Q13" s="4"/>
      <c r="R13" s="4"/>
    </row>
    <row r="14" spans="1:18" s="2" customFormat="1" ht="43" customHeight="1" x14ac:dyDescent="0.4">
      <c r="A14" s="17">
        <v>2</v>
      </c>
      <c r="B14" s="131"/>
      <c r="C14" s="75" t="s">
        <v>63</v>
      </c>
      <c r="D14" s="131"/>
      <c r="E14" s="99"/>
      <c r="F14" s="99"/>
      <c r="G14" s="131"/>
      <c r="H14" s="131"/>
      <c r="I14" s="56">
        <v>23395.554</v>
      </c>
      <c r="J14" s="57"/>
      <c r="K14" s="51">
        <f t="shared" si="0"/>
        <v>-23395.554</v>
      </c>
      <c r="L14" s="92" t="s">
        <v>124</v>
      </c>
      <c r="M14" s="9"/>
      <c r="N14" s="9"/>
      <c r="O14" s="4"/>
      <c r="P14" s="4"/>
      <c r="Q14" s="4"/>
      <c r="R14" s="4"/>
    </row>
    <row r="15" spans="1:18" s="2" customFormat="1" ht="37.5" customHeight="1" x14ac:dyDescent="0.4">
      <c r="A15" s="17">
        <v>3</v>
      </c>
      <c r="B15" s="131"/>
      <c r="C15" s="81" t="s">
        <v>107</v>
      </c>
      <c r="D15" s="131"/>
      <c r="E15" s="99"/>
      <c r="F15" s="99"/>
      <c r="G15" s="131"/>
      <c r="H15" s="131"/>
      <c r="I15" s="83">
        <v>162000.55000000002</v>
      </c>
      <c r="J15" s="57"/>
      <c r="K15" s="51">
        <f t="shared" si="0"/>
        <v>-162000.55000000002</v>
      </c>
      <c r="L15" s="93" t="s">
        <v>123</v>
      </c>
      <c r="M15" s="9"/>
      <c r="N15" s="9"/>
      <c r="O15" s="4"/>
      <c r="P15" s="4"/>
      <c r="Q15" s="4"/>
      <c r="R15" s="4"/>
    </row>
    <row r="16" spans="1:18" s="2" customFormat="1" ht="39.25" customHeight="1" x14ac:dyDescent="0.4">
      <c r="A16" s="17">
        <v>4</v>
      </c>
      <c r="B16" s="131"/>
      <c r="C16" s="54" t="s">
        <v>108</v>
      </c>
      <c r="D16" s="131"/>
      <c r="E16" s="99"/>
      <c r="F16" s="99"/>
      <c r="G16" s="131"/>
      <c r="H16" s="131"/>
      <c r="I16" s="56">
        <v>1128827.71</v>
      </c>
      <c r="J16" s="57"/>
      <c r="K16" s="51">
        <f t="shared" si="0"/>
        <v>-1128827.71</v>
      </c>
      <c r="L16" s="92" t="s">
        <v>125</v>
      </c>
      <c r="M16" s="9"/>
      <c r="N16" s="9"/>
      <c r="O16" s="4"/>
      <c r="P16" s="4"/>
      <c r="Q16" s="4"/>
      <c r="R16" s="4"/>
    </row>
    <row r="17" spans="1:18" s="2" customFormat="1" ht="36.75" customHeight="1" x14ac:dyDescent="0.4">
      <c r="A17" s="17">
        <v>5</v>
      </c>
      <c r="B17" s="131"/>
      <c r="C17" s="84" t="s">
        <v>109</v>
      </c>
      <c r="D17" s="131"/>
      <c r="E17" s="99"/>
      <c r="F17" s="99"/>
      <c r="G17" s="131"/>
      <c r="H17" s="131"/>
      <c r="I17" s="85">
        <v>40000</v>
      </c>
      <c r="J17" s="57"/>
      <c r="K17" s="51">
        <f t="shared" si="0"/>
        <v>-40000</v>
      </c>
      <c r="L17" s="92" t="s">
        <v>126</v>
      </c>
      <c r="M17" s="9"/>
      <c r="N17" s="9"/>
      <c r="O17" s="4"/>
      <c r="P17" s="4"/>
      <c r="Q17" s="4"/>
      <c r="R17" s="4"/>
    </row>
    <row r="18" spans="1:18" s="2" customFormat="1" ht="43.5" customHeight="1" x14ac:dyDescent="0.4">
      <c r="A18" s="17">
        <v>6</v>
      </c>
      <c r="B18" s="131"/>
      <c r="C18" s="84" t="s">
        <v>110</v>
      </c>
      <c r="D18" s="131"/>
      <c r="E18" s="99"/>
      <c r="F18" s="99"/>
      <c r="G18" s="131"/>
      <c r="H18" s="131"/>
      <c r="I18" s="56">
        <v>1500000</v>
      </c>
      <c r="J18" s="57"/>
      <c r="K18" s="51">
        <f t="shared" si="0"/>
        <v>-1500000</v>
      </c>
      <c r="L18" s="93" t="s">
        <v>127</v>
      </c>
      <c r="M18" s="9"/>
      <c r="N18" s="9"/>
      <c r="O18" s="4"/>
      <c r="P18" s="4"/>
      <c r="Q18" s="4"/>
      <c r="R18" s="4"/>
    </row>
    <row r="19" spans="1:18" s="2" customFormat="1" ht="67.5" customHeight="1" x14ac:dyDescent="0.4">
      <c r="A19" s="17">
        <v>7</v>
      </c>
      <c r="B19" s="131"/>
      <c r="C19" s="75" t="s">
        <v>64</v>
      </c>
      <c r="D19" s="131"/>
      <c r="E19" s="99"/>
      <c r="F19" s="99"/>
      <c r="G19" s="131"/>
      <c r="H19" s="131"/>
      <c r="I19" s="56">
        <v>746766.65599999996</v>
      </c>
      <c r="J19" s="57"/>
      <c r="K19" s="51">
        <f t="shared" si="0"/>
        <v>-746766.65599999996</v>
      </c>
      <c r="L19" s="94" t="s">
        <v>128</v>
      </c>
      <c r="M19" s="9"/>
      <c r="N19" s="9"/>
      <c r="O19" s="4"/>
      <c r="P19" s="4"/>
      <c r="Q19" s="4"/>
      <c r="R19" s="4"/>
    </row>
    <row r="20" spans="1:18" s="2" customFormat="1" ht="79.5" customHeight="1" x14ac:dyDescent="0.4">
      <c r="A20" s="17">
        <v>8</v>
      </c>
      <c r="B20" s="131"/>
      <c r="C20" s="75" t="s">
        <v>65</v>
      </c>
      <c r="D20" s="131"/>
      <c r="E20" s="99"/>
      <c r="F20" s="99"/>
      <c r="G20" s="131"/>
      <c r="H20" s="131"/>
      <c r="I20" s="56">
        <v>187094.70217696001</v>
      </c>
      <c r="J20" s="57">
        <v>40782.887999999999</v>
      </c>
      <c r="K20" s="51">
        <f t="shared" si="0"/>
        <v>-146311.81417696</v>
      </c>
      <c r="L20" s="75" t="s">
        <v>123</v>
      </c>
      <c r="M20" s="9"/>
      <c r="N20" s="9"/>
      <c r="O20" s="4"/>
      <c r="P20" s="4"/>
      <c r="Q20" s="4"/>
      <c r="R20" s="4"/>
    </row>
    <row r="21" spans="1:18" s="2" customFormat="1" ht="51.5" customHeight="1" x14ac:dyDescent="0.4">
      <c r="A21" s="17">
        <v>9</v>
      </c>
      <c r="B21" s="131"/>
      <c r="C21" s="75" t="s">
        <v>111</v>
      </c>
      <c r="D21" s="131"/>
      <c r="E21" s="99"/>
      <c r="F21" s="99"/>
      <c r="G21" s="131"/>
      <c r="H21" s="131"/>
      <c r="I21" s="56">
        <v>94880.766566235194</v>
      </c>
      <c r="J21" s="57"/>
      <c r="K21" s="51">
        <f t="shared" si="0"/>
        <v>-94880.766566235194</v>
      </c>
      <c r="L21" s="94" t="s">
        <v>129</v>
      </c>
      <c r="M21" s="9"/>
      <c r="N21" s="9"/>
      <c r="O21" s="4"/>
      <c r="P21" s="4"/>
      <c r="Q21" s="4"/>
      <c r="R21" s="4"/>
    </row>
    <row r="22" spans="1:18" s="2" customFormat="1" ht="36.5" customHeight="1" x14ac:dyDescent="0.4">
      <c r="A22" s="17">
        <v>10</v>
      </c>
      <c r="B22" s="131"/>
      <c r="C22" s="53" t="s">
        <v>112</v>
      </c>
      <c r="D22" s="131"/>
      <c r="E22" s="99"/>
      <c r="F22" s="99"/>
      <c r="G22" s="131"/>
      <c r="H22" s="131"/>
      <c r="I22" s="56">
        <v>816124.7</v>
      </c>
      <c r="J22" s="57"/>
      <c r="K22" s="51">
        <f t="shared" si="0"/>
        <v>-816124.7</v>
      </c>
      <c r="L22" s="91" t="s">
        <v>123</v>
      </c>
      <c r="M22" s="9"/>
      <c r="N22" s="9"/>
      <c r="O22" s="4"/>
      <c r="P22" s="4"/>
      <c r="Q22" s="4"/>
      <c r="R22" s="4"/>
    </row>
    <row r="23" spans="1:18" s="2" customFormat="1" ht="48.5" customHeight="1" x14ac:dyDescent="0.4">
      <c r="A23" s="17">
        <v>11</v>
      </c>
      <c r="B23" s="131"/>
      <c r="C23" s="74" t="s">
        <v>113</v>
      </c>
      <c r="D23" s="131"/>
      <c r="E23" s="99"/>
      <c r="F23" s="99"/>
      <c r="G23" s="131"/>
      <c r="H23" s="131"/>
      <c r="I23" s="56">
        <v>378966.15</v>
      </c>
      <c r="J23" s="57"/>
      <c r="K23" s="51">
        <f t="shared" si="0"/>
        <v>-378966.15</v>
      </c>
      <c r="L23" s="91" t="s">
        <v>123</v>
      </c>
      <c r="M23" s="9"/>
      <c r="N23" s="9"/>
      <c r="O23" s="4"/>
      <c r="P23" s="4"/>
      <c r="Q23" s="4"/>
      <c r="R23" s="4"/>
    </row>
    <row r="24" spans="1:18" s="2" customFormat="1" ht="37" customHeight="1" x14ac:dyDescent="0.4">
      <c r="A24" s="17">
        <v>12</v>
      </c>
      <c r="B24" s="131"/>
      <c r="C24" s="74" t="s">
        <v>18</v>
      </c>
      <c r="D24" s="131"/>
      <c r="E24" s="99"/>
      <c r="F24" s="99"/>
      <c r="G24" s="131"/>
      <c r="H24" s="131"/>
      <c r="I24" s="56">
        <v>232433.20384</v>
      </c>
      <c r="J24" s="57">
        <v>2103.6</v>
      </c>
      <c r="K24" s="51">
        <f t="shared" si="0"/>
        <v>-230329.60384</v>
      </c>
      <c r="L24" s="91" t="s">
        <v>123</v>
      </c>
      <c r="M24" s="9"/>
      <c r="N24" s="9"/>
      <c r="O24" s="4"/>
      <c r="P24" s="4"/>
      <c r="Q24" s="4"/>
      <c r="R24" s="4"/>
    </row>
    <row r="25" spans="1:18" s="2" customFormat="1" ht="35.5" customHeight="1" x14ac:dyDescent="0.4">
      <c r="A25" s="17">
        <v>13</v>
      </c>
      <c r="B25" s="131"/>
      <c r="C25" s="55" t="s">
        <v>114</v>
      </c>
      <c r="D25" s="131"/>
      <c r="E25" s="99"/>
      <c r="F25" s="99"/>
      <c r="G25" s="131"/>
      <c r="H25" s="131"/>
      <c r="I25" s="56">
        <v>8616.7900000000009</v>
      </c>
      <c r="J25" s="57">
        <v>8319.6631899999993</v>
      </c>
      <c r="K25" s="51">
        <f t="shared" si="0"/>
        <v>-297.12681000000157</v>
      </c>
      <c r="L25" s="95" t="s">
        <v>130</v>
      </c>
      <c r="M25" s="9"/>
      <c r="N25" s="9"/>
      <c r="O25" s="4"/>
      <c r="P25" s="4"/>
      <c r="Q25" s="4"/>
      <c r="R25" s="4"/>
    </row>
    <row r="26" spans="1:18" s="2" customFormat="1" ht="26.5" customHeight="1" x14ac:dyDescent="0.4">
      <c r="A26" s="17">
        <v>20</v>
      </c>
      <c r="B26" s="19" t="s">
        <v>19</v>
      </c>
      <c r="C26" s="75"/>
      <c r="D26" s="20"/>
      <c r="E26" s="21">
        <f>E13</f>
        <v>0</v>
      </c>
      <c r="F26" s="21">
        <f>F13</f>
        <v>0</v>
      </c>
      <c r="G26" s="18"/>
      <c r="H26" s="18"/>
      <c r="I26" s="80">
        <f>SUM(I13:I25)</f>
        <v>5367535.579583195</v>
      </c>
      <c r="J26" s="80">
        <f>SUM(J13:J25)</f>
        <v>51206.151189999997</v>
      </c>
      <c r="K26" s="80">
        <f>SUM(K13:K25)</f>
        <v>-5316329.4283931954</v>
      </c>
      <c r="L26" s="18"/>
      <c r="M26" s="9"/>
      <c r="N26" s="9"/>
      <c r="O26" s="4"/>
      <c r="P26" s="4"/>
      <c r="Q26" s="4"/>
      <c r="R26" s="4"/>
    </row>
    <row r="27" spans="1:18" s="2" customFormat="1" x14ac:dyDescent="0.4">
      <c r="A27" s="9"/>
      <c r="B27" s="9"/>
      <c r="C27" s="10"/>
      <c r="D27" s="10"/>
      <c r="E27" s="10"/>
      <c r="F27" s="9"/>
      <c r="G27" s="9"/>
      <c r="H27" s="9"/>
      <c r="I27" s="9"/>
      <c r="J27" s="9"/>
      <c r="K27" s="9"/>
      <c r="L27" s="9"/>
      <c r="M27" s="9"/>
      <c r="N27" s="9"/>
      <c r="O27" s="4"/>
      <c r="P27" s="4"/>
      <c r="Q27" s="4"/>
      <c r="R27" s="4"/>
    </row>
    <row r="28" spans="1:18" ht="36.75" customHeight="1" x14ac:dyDescent="0.4">
      <c r="A28" s="132" t="s">
        <v>20</v>
      </c>
      <c r="B28" s="133"/>
      <c r="C28" s="133"/>
      <c r="D28" s="133"/>
      <c r="E28" s="132" t="s">
        <v>21</v>
      </c>
      <c r="F28" s="133"/>
      <c r="G28" s="133"/>
      <c r="H28" s="133"/>
      <c r="I28" s="133"/>
      <c r="J28" s="133"/>
      <c r="K28" s="133"/>
      <c r="L28" s="134"/>
      <c r="M28" s="116" t="s">
        <v>22</v>
      </c>
      <c r="N28" s="116" t="s">
        <v>23</v>
      </c>
    </row>
    <row r="29" spans="1:18" ht="34.65" customHeight="1" x14ac:dyDescent="0.4">
      <c r="A29" s="117" t="s">
        <v>24</v>
      </c>
      <c r="B29" s="118"/>
      <c r="C29" s="119" t="s">
        <v>25</v>
      </c>
      <c r="D29" s="122" t="s">
        <v>26</v>
      </c>
      <c r="E29" s="125" t="s">
        <v>27</v>
      </c>
      <c r="F29" s="126"/>
      <c r="G29" s="125" t="s">
        <v>28</v>
      </c>
      <c r="H29" s="126"/>
      <c r="I29" s="125" t="s">
        <v>29</v>
      </c>
      <c r="J29" s="126"/>
      <c r="K29" s="125" t="s">
        <v>30</v>
      </c>
      <c r="L29" s="126"/>
      <c r="M29" s="116"/>
      <c r="N29" s="116"/>
    </row>
    <row r="30" spans="1:18" ht="62.5" customHeight="1" x14ac:dyDescent="0.4">
      <c r="A30" s="129" t="s">
        <v>31</v>
      </c>
      <c r="B30" s="129" t="s">
        <v>32</v>
      </c>
      <c r="C30" s="120"/>
      <c r="D30" s="123"/>
      <c r="E30" s="127"/>
      <c r="F30" s="128"/>
      <c r="G30" s="127"/>
      <c r="H30" s="128"/>
      <c r="I30" s="127"/>
      <c r="J30" s="128"/>
      <c r="K30" s="127"/>
      <c r="L30" s="128"/>
      <c r="M30" s="116"/>
      <c r="N30" s="116"/>
    </row>
    <row r="31" spans="1:18" ht="49.5" x14ac:dyDescent="0.4">
      <c r="A31" s="129"/>
      <c r="B31" s="129"/>
      <c r="C31" s="121"/>
      <c r="D31" s="124"/>
      <c r="E31" s="22" t="s">
        <v>33</v>
      </c>
      <c r="F31" s="23" t="s">
        <v>34</v>
      </c>
      <c r="G31" s="23" t="s">
        <v>33</v>
      </c>
      <c r="H31" s="23" t="s">
        <v>34</v>
      </c>
      <c r="I31" s="23" t="s">
        <v>35</v>
      </c>
      <c r="J31" s="23" t="s">
        <v>36</v>
      </c>
      <c r="K31" s="23" t="s">
        <v>33</v>
      </c>
      <c r="L31" s="23" t="s">
        <v>34</v>
      </c>
      <c r="M31" s="116"/>
      <c r="N31" s="116"/>
    </row>
    <row r="32" spans="1:18" x14ac:dyDescent="0.4">
      <c r="A32" s="24">
        <v>13</v>
      </c>
      <c r="B32" s="24">
        <v>14</v>
      </c>
      <c r="C32" s="25">
        <v>15</v>
      </c>
      <c r="D32" s="25">
        <v>16</v>
      </c>
      <c r="E32" s="25">
        <v>17</v>
      </c>
      <c r="F32" s="24">
        <v>18</v>
      </c>
      <c r="G32" s="24">
        <v>19</v>
      </c>
      <c r="H32" s="24">
        <v>20</v>
      </c>
      <c r="I32" s="24">
        <v>21</v>
      </c>
      <c r="J32" s="24">
        <v>22</v>
      </c>
      <c r="K32" s="24">
        <v>23</v>
      </c>
      <c r="L32" s="24">
        <v>24</v>
      </c>
      <c r="M32" s="24">
        <v>25</v>
      </c>
      <c r="N32" s="24">
        <v>26</v>
      </c>
    </row>
    <row r="33" spans="1:14" x14ac:dyDescent="0.4">
      <c r="A33" s="52">
        <f>J26</f>
        <v>51206.151189999997</v>
      </c>
      <c r="B33" s="26">
        <v>0</v>
      </c>
      <c r="C33" s="26">
        <v>0</v>
      </c>
      <c r="D33" s="26">
        <v>0</v>
      </c>
      <c r="E33" s="26" t="s">
        <v>37</v>
      </c>
      <c r="F33" s="26" t="s">
        <v>37</v>
      </c>
      <c r="G33" s="27" t="s">
        <v>37</v>
      </c>
      <c r="H33" s="27" t="s">
        <v>37</v>
      </c>
      <c r="I33" s="27" t="s">
        <v>37</v>
      </c>
      <c r="J33" s="27" t="s">
        <v>37</v>
      </c>
      <c r="K33" s="26">
        <v>0</v>
      </c>
      <c r="L33" s="26">
        <v>0</v>
      </c>
      <c r="M33" s="26" t="s">
        <v>37</v>
      </c>
      <c r="N33" s="26" t="s">
        <v>37</v>
      </c>
    </row>
    <row r="34" spans="1:14" x14ac:dyDescent="0.4">
      <c r="A34" s="28" t="s">
        <v>19</v>
      </c>
      <c r="B34" s="29">
        <v>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26" t="str">
        <f>M33</f>
        <v>-</v>
      </c>
      <c r="N34" s="26" t="str">
        <f>N33</f>
        <v>-</v>
      </c>
    </row>
    <row r="36" spans="1:14" ht="50.5" customHeight="1" x14ac:dyDescent="0.4">
      <c r="A36" s="135" t="s">
        <v>116</v>
      </c>
      <c r="B36" s="135"/>
      <c r="C36" s="135"/>
      <c r="D36" s="135"/>
      <c r="E36" s="135"/>
      <c r="F36" s="50" t="s">
        <v>79</v>
      </c>
    </row>
    <row r="37" spans="1:14" ht="57" customHeight="1" x14ac:dyDescent="0.4">
      <c r="A37" s="58" t="s">
        <v>2</v>
      </c>
      <c r="B37" s="73" t="s">
        <v>45</v>
      </c>
      <c r="C37" s="58" t="s">
        <v>8</v>
      </c>
      <c r="D37" s="59" t="s">
        <v>48</v>
      </c>
      <c r="E37" s="59" t="s">
        <v>39</v>
      </c>
      <c r="F37" s="82" t="s">
        <v>66</v>
      </c>
    </row>
    <row r="38" spans="1:14" x14ac:dyDescent="0.4">
      <c r="A38" s="60" t="s">
        <v>67</v>
      </c>
      <c r="B38" s="65" t="s">
        <v>68</v>
      </c>
      <c r="C38" s="60" t="s">
        <v>69</v>
      </c>
      <c r="D38" s="62">
        <v>8202614.8925829399</v>
      </c>
      <c r="E38" s="62">
        <f>[1]ТС!$F$7</f>
        <v>4472767.6752333362</v>
      </c>
      <c r="F38" s="63">
        <f>E38/D38-100%</f>
        <v>-0.4547144131711276</v>
      </c>
    </row>
    <row r="39" spans="1:14" x14ac:dyDescent="0.4">
      <c r="A39" s="60" t="s">
        <v>70</v>
      </c>
      <c r="B39" s="65" t="s">
        <v>71</v>
      </c>
      <c r="C39" s="60" t="s">
        <v>69</v>
      </c>
      <c r="D39" s="62">
        <v>1084226.1756709283</v>
      </c>
      <c r="E39" s="62">
        <f>[1]ТС!$F$8</f>
        <v>643474.07342435955</v>
      </c>
      <c r="F39" s="63">
        <f t="shared" ref="F39:F46" si="1">E39/D39-100%</f>
        <v>-0.4065130616993522</v>
      </c>
    </row>
    <row r="40" spans="1:14" x14ac:dyDescent="0.4">
      <c r="A40" s="60" t="s">
        <v>72</v>
      </c>
      <c r="B40" s="65" t="s">
        <v>73</v>
      </c>
      <c r="C40" s="60" t="s">
        <v>69</v>
      </c>
      <c r="D40" s="62">
        <v>5358918.7946079997</v>
      </c>
      <c r="E40" s="62">
        <f>[1]ТС!$F$9</f>
        <v>3736982.6029099999</v>
      </c>
      <c r="F40" s="63">
        <f t="shared" si="1"/>
        <v>-0.30266108777948797</v>
      </c>
    </row>
    <row r="41" spans="1:14" x14ac:dyDescent="0.4">
      <c r="A41" s="64" t="s">
        <v>74</v>
      </c>
      <c r="B41" s="65" t="s">
        <v>75</v>
      </c>
      <c r="C41" s="60" t="s">
        <v>69</v>
      </c>
      <c r="D41" s="62">
        <v>5358918.7946079997</v>
      </c>
      <c r="E41" s="62">
        <f>[1]ТС!$F$9</f>
        <v>3736982.6029099999</v>
      </c>
      <c r="F41" s="63">
        <f t="shared" si="1"/>
        <v>-0.30266108777948797</v>
      </c>
    </row>
    <row r="42" spans="1:14" ht="36" customHeight="1" x14ac:dyDescent="0.4">
      <c r="A42" s="60">
        <v>4</v>
      </c>
      <c r="B42" s="65" t="s">
        <v>132</v>
      </c>
      <c r="C42" s="60" t="s">
        <v>69</v>
      </c>
      <c r="D42" s="62">
        <v>7056929.3324879175</v>
      </c>
      <c r="E42" s="62">
        <f>[1]ТС!$F$12</f>
        <v>2880724.8815505104</v>
      </c>
      <c r="F42" s="63">
        <f t="shared" si="1"/>
        <v>-0.59178776691321744</v>
      </c>
    </row>
    <row r="43" spans="1:14" x14ac:dyDescent="0.4">
      <c r="A43" s="60">
        <v>5</v>
      </c>
      <c r="B43" s="61" t="s">
        <v>41</v>
      </c>
      <c r="C43" s="60" t="s">
        <v>69</v>
      </c>
      <c r="D43" s="67">
        <f>D38+D39+D40+D42</f>
        <v>21702689.195349786</v>
      </c>
      <c r="E43" s="67">
        <f>E38+E39+E40+E42</f>
        <v>11733949.233118206</v>
      </c>
      <c r="F43" s="68">
        <f t="shared" si="1"/>
        <v>-0.45933201514803856</v>
      </c>
    </row>
    <row r="44" spans="1:14" x14ac:dyDescent="0.4">
      <c r="A44" s="60">
        <v>6</v>
      </c>
      <c r="B44" s="65" t="s">
        <v>76</v>
      </c>
      <c r="C44" s="60" t="s">
        <v>16</v>
      </c>
      <c r="D44" s="62">
        <v>7621.7330000000002</v>
      </c>
      <c r="E44" s="62">
        <f>[1]ТС!$F$20</f>
        <v>4062.8429999999998</v>
      </c>
      <c r="F44" s="63">
        <f t="shared" si="1"/>
        <v>-0.46693973667143684</v>
      </c>
    </row>
    <row r="45" spans="1:14" ht="34.9" customHeight="1" x14ac:dyDescent="0.4">
      <c r="A45" s="64" t="s">
        <v>40</v>
      </c>
      <c r="B45" s="65" t="s">
        <v>43</v>
      </c>
      <c r="C45" s="60" t="s">
        <v>103</v>
      </c>
      <c r="D45" s="62">
        <v>5880.7250414810005</v>
      </c>
      <c r="E45" s="62">
        <f>[1]ТС!$F$21</f>
        <v>3179.519757646</v>
      </c>
      <c r="F45" s="63">
        <f t="shared" si="1"/>
        <v>-0.45933201514803856</v>
      </c>
    </row>
    <row r="46" spans="1:14" ht="34.9" customHeight="1" x14ac:dyDescent="0.4">
      <c r="A46" s="60">
        <v>7</v>
      </c>
      <c r="B46" s="61" t="s">
        <v>77</v>
      </c>
      <c r="C46" s="60" t="s">
        <v>78</v>
      </c>
      <c r="D46" s="69">
        <f>D43/D45</f>
        <v>3690.4784771035966</v>
      </c>
      <c r="E46" s="69">
        <f>E43/E45</f>
        <v>3690.4784771035966</v>
      </c>
      <c r="F46" s="68">
        <f t="shared" si="1"/>
        <v>0</v>
      </c>
    </row>
    <row r="47" spans="1:14" x14ac:dyDescent="0.4">
      <c r="C47" s="5"/>
      <c r="D47" s="5"/>
      <c r="E47" s="5"/>
    </row>
    <row r="48" spans="1:14" x14ac:dyDescent="0.4">
      <c r="C48" s="5"/>
      <c r="D48" s="5"/>
      <c r="E48" s="5"/>
    </row>
    <row r="49" spans="1:7" ht="55.75" customHeight="1" x14ac:dyDescent="0.4">
      <c r="A49" s="100" t="s">
        <v>117</v>
      </c>
      <c r="B49" s="100"/>
      <c r="C49" s="100"/>
      <c r="D49" s="100"/>
      <c r="E49" s="100"/>
      <c r="F49" s="90"/>
      <c r="G49" s="90"/>
    </row>
    <row r="50" spans="1:7" x14ac:dyDescent="0.4">
      <c r="A50" s="70"/>
      <c r="C50" s="5"/>
      <c r="D50" s="5"/>
      <c r="E50" s="89" t="s">
        <v>96</v>
      </c>
    </row>
    <row r="51" spans="1:7" ht="36" customHeight="1" x14ac:dyDescent="0.4">
      <c r="A51" s="58" t="s">
        <v>2</v>
      </c>
      <c r="B51" s="73" t="s">
        <v>80</v>
      </c>
      <c r="C51" s="88" t="s">
        <v>8</v>
      </c>
      <c r="D51" s="86" t="s">
        <v>118</v>
      </c>
      <c r="E51" s="86" t="s">
        <v>119</v>
      </c>
    </row>
    <row r="52" spans="1:7" ht="35.4" customHeight="1" x14ac:dyDescent="0.4">
      <c r="A52" s="66">
        <v>1</v>
      </c>
      <c r="B52" s="74" t="s">
        <v>81</v>
      </c>
      <c r="C52" s="87" t="s">
        <v>82</v>
      </c>
      <c r="D52" s="66">
        <v>100</v>
      </c>
      <c r="E52" s="96">
        <v>0.01</v>
      </c>
    </row>
    <row r="53" spans="1:7" ht="40.75" customHeight="1" x14ac:dyDescent="0.4">
      <c r="A53" s="66">
        <v>2</v>
      </c>
      <c r="B53" s="74" t="s">
        <v>83</v>
      </c>
      <c r="C53" s="87" t="s">
        <v>84</v>
      </c>
      <c r="D53" s="66">
        <v>1</v>
      </c>
      <c r="E53" s="66">
        <v>0</v>
      </c>
    </row>
    <row r="54" spans="1:7" ht="55" customHeight="1" x14ac:dyDescent="0.4">
      <c r="A54" s="66">
        <v>3</v>
      </c>
      <c r="B54" s="74" t="s">
        <v>85</v>
      </c>
      <c r="C54" s="87" t="s">
        <v>82</v>
      </c>
      <c r="D54" s="66">
        <v>100</v>
      </c>
      <c r="E54" s="66">
        <v>100</v>
      </c>
    </row>
    <row r="55" spans="1:7" ht="53.75" customHeight="1" x14ac:dyDescent="0.4">
      <c r="A55" s="66">
        <v>4</v>
      </c>
      <c r="B55" s="74" t="s">
        <v>86</v>
      </c>
      <c r="C55" s="87" t="s">
        <v>87</v>
      </c>
      <c r="D55" s="66">
        <v>0.51</v>
      </c>
      <c r="E55" s="97">
        <v>0.46996311200981283</v>
      </c>
    </row>
    <row r="56" spans="1:7" ht="34" customHeight="1" x14ac:dyDescent="0.4">
      <c r="A56" s="66">
        <v>5</v>
      </c>
      <c r="B56" s="49" t="s">
        <v>88</v>
      </c>
      <c r="C56" s="87" t="s">
        <v>100</v>
      </c>
      <c r="D56" s="66">
        <v>0</v>
      </c>
      <c r="E56" s="66">
        <v>0</v>
      </c>
    </row>
    <row r="57" spans="1:7" ht="41" customHeight="1" x14ac:dyDescent="0.4">
      <c r="A57" s="66">
        <v>6</v>
      </c>
      <c r="B57" s="49" t="s">
        <v>90</v>
      </c>
      <c r="C57" s="87" t="s">
        <v>101</v>
      </c>
      <c r="D57" s="66">
        <v>100</v>
      </c>
      <c r="E57" s="66">
        <v>100</v>
      </c>
    </row>
    <row r="58" spans="1:7" ht="55.5" customHeight="1" x14ac:dyDescent="0.4">
      <c r="A58" s="66">
        <v>7</v>
      </c>
      <c r="B58" s="74" t="s">
        <v>91</v>
      </c>
      <c r="C58" s="87" t="s">
        <v>89</v>
      </c>
      <c r="D58" s="66">
        <v>100</v>
      </c>
      <c r="E58" s="66">
        <v>100</v>
      </c>
    </row>
    <row r="59" spans="1:7" ht="28.5" customHeight="1" x14ac:dyDescent="0.4">
      <c r="A59" s="66">
        <v>8</v>
      </c>
      <c r="B59" s="74" t="s">
        <v>92</v>
      </c>
      <c r="C59" s="87" t="s">
        <v>82</v>
      </c>
      <c r="D59" s="66">
        <v>72</v>
      </c>
      <c r="E59" s="66">
        <v>0</v>
      </c>
    </row>
    <row r="60" spans="1:7" ht="37.5" customHeight="1" x14ac:dyDescent="0.4">
      <c r="A60" s="66">
        <v>9</v>
      </c>
      <c r="B60" s="74" t="s">
        <v>94</v>
      </c>
      <c r="C60" s="87" t="s">
        <v>82</v>
      </c>
      <c r="D60" s="66">
        <v>100</v>
      </c>
      <c r="E60" s="66">
        <v>100</v>
      </c>
    </row>
    <row r="61" spans="1:7" ht="25.5" customHeight="1" x14ac:dyDescent="0.4">
      <c r="A61" s="66">
        <v>10</v>
      </c>
      <c r="B61" s="74" t="s">
        <v>95</v>
      </c>
      <c r="C61" s="87" t="s">
        <v>93</v>
      </c>
      <c r="D61" s="76">
        <v>0.495</v>
      </c>
      <c r="E61" s="77">
        <v>0.38700000000000001</v>
      </c>
    </row>
    <row r="62" spans="1:7" x14ac:dyDescent="0.4">
      <c r="A62" s="70"/>
      <c r="B62" s="71"/>
      <c r="C62" s="78"/>
      <c r="D62" s="72"/>
      <c r="E62" s="72"/>
    </row>
    <row r="63" spans="1:7" x14ac:dyDescent="0.4">
      <c r="A63" s="6" t="s">
        <v>120</v>
      </c>
      <c r="C63" s="78"/>
    </row>
    <row r="64" spans="1:7" x14ac:dyDescent="0.4">
      <c r="A64" s="6"/>
    </row>
    <row r="65" spans="1:7" ht="62.5" customHeight="1" x14ac:dyDescent="0.4">
      <c r="A65" s="36" t="s">
        <v>49</v>
      </c>
      <c r="B65" s="37" t="s">
        <v>50</v>
      </c>
      <c r="C65" s="38" t="s">
        <v>121</v>
      </c>
    </row>
    <row r="66" spans="1:7" x14ac:dyDescent="0.4">
      <c r="A66" s="31">
        <v>1</v>
      </c>
      <c r="B66" s="35" t="s">
        <v>51</v>
      </c>
      <c r="C66" s="39">
        <f>'[2]Основные показатели ФХД'!$C$3</f>
        <v>36314653.635899998</v>
      </c>
    </row>
    <row r="67" spans="1:7" ht="20" customHeight="1" x14ac:dyDescent="0.4">
      <c r="A67" s="31">
        <v>2</v>
      </c>
      <c r="B67" s="35" t="s">
        <v>52</v>
      </c>
      <c r="C67" s="39">
        <f>'[2]Основные показатели ФХД'!$C$9</f>
        <v>21342739.59922</v>
      </c>
    </row>
    <row r="68" spans="1:7" ht="21" customHeight="1" x14ac:dyDescent="0.4">
      <c r="A68" s="32">
        <v>3</v>
      </c>
      <c r="B68" s="34" t="s">
        <v>53</v>
      </c>
      <c r="C68" s="40">
        <f>C66-C67</f>
        <v>14971914.036679998</v>
      </c>
    </row>
    <row r="69" spans="1:7" x14ac:dyDescent="0.4">
      <c r="A69" s="31">
        <v>4</v>
      </c>
      <c r="B69" s="35" t="s">
        <v>54</v>
      </c>
      <c r="C69" s="41">
        <f>'[2]Основные показатели ФХД'!$C$10</f>
        <v>2487737.1081200005</v>
      </c>
    </row>
    <row r="70" spans="1:7" x14ac:dyDescent="0.4">
      <c r="A70" s="31">
        <v>5</v>
      </c>
      <c r="B70" s="35" t="s">
        <v>55</v>
      </c>
      <c r="C70" s="41">
        <f>'[2]Основные показатели ФХД'!$C$7</f>
        <v>4792735.8160799993</v>
      </c>
    </row>
    <row r="71" spans="1:7" x14ac:dyDescent="0.4">
      <c r="A71" s="32">
        <v>6</v>
      </c>
      <c r="B71" s="34" t="s">
        <v>56</v>
      </c>
      <c r="C71" s="40">
        <f>C68+C70-C69</f>
        <v>17276912.744639996</v>
      </c>
    </row>
    <row r="72" spans="1:7" x14ac:dyDescent="0.4">
      <c r="A72" s="31">
        <v>7</v>
      </c>
      <c r="B72" s="35" t="s">
        <v>57</v>
      </c>
      <c r="C72" s="41">
        <f>'[2]Основные показатели ФХД'!$C$11</f>
        <v>752311.00153000001</v>
      </c>
    </row>
    <row r="73" spans="1:7" x14ac:dyDescent="0.4">
      <c r="A73" s="31">
        <v>8</v>
      </c>
      <c r="B73" s="35" t="s">
        <v>58</v>
      </c>
      <c r="C73" s="41">
        <f>'[2]Основные показатели ФХД'!$C$12</f>
        <v>629058.68536999938</v>
      </c>
    </row>
    <row r="74" spans="1:7" x14ac:dyDescent="0.4">
      <c r="A74" s="32">
        <v>9</v>
      </c>
      <c r="B74" s="34" t="s">
        <v>59</v>
      </c>
      <c r="C74" s="40">
        <f>C71-C72-C73</f>
        <v>15895543.057739997</v>
      </c>
    </row>
    <row r="75" spans="1:7" x14ac:dyDescent="0.4">
      <c r="A75" s="31">
        <v>10</v>
      </c>
      <c r="B75" s="35" t="s">
        <v>60</v>
      </c>
      <c r="C75" s="48">
        <f>'[2]Основные показатели ФХД'!$C$13</f>
        <v>3147270</v>
      </c>
    </row>
    <row r="76" spans="1:7" x14ac:dyDescent="0.4">
      <c r="A76" s="32">
        <v>11</v>
      </c>
      <c r="B76" s="34" t="s">
        <v>61</v>
      </c>
      <c r="C76" s="40">
        <f>C74-C75</f>
        <v>12748273.057739997</v>
      </c>
    </row>
    <row r="78" spans="1:7" x14ac:dyDescent="0.4">
      <c r="A78" s="6" t="s">
        <v>97</v>
      </c>
      <c r="B78" s="42"/>
      <c r="C78" s="42"/>
      <c r="D78" s="42"/>
      <c r="E78" s="42"/>
      <c r="F78" s="42"/>
      <c r="G78" s="42"/>
    </row>
    <row r="80" spans="1:7" ht="33" x14ac:dyDescent="0.4">
      <c r="A80" s="36" t="s">
        <v>2</v>
      </c>
      <c r="B80" s="44" t="s">
        <v>45</v>
      </c>
      <c r="C80" s="38" t="s">
        <v>38</v>
      </c>
      <c r="D80" s="44" t="s">
        <v>122</v>
      </c>
      <c r="E80" s="44" t="s">
        <v>119</v>
      </c>
      <c r="F80" s="43" t="s">
        <v>46</v>
      </c>
    </row>
    <row r="81" spans="1:8" x14ac:dyDescent="0.4">
      <c r="A81" s="29">
        <v>1</v>
      </c>
      <c r="B81" s="29" t="s">
        <v>47</v>
      </c>
      <c r="C81" s="45" t="s">
        <v>42</v>
      </c>
      <c r="D81" s="45">
        <v>7621.7330000000002</v>
      </c>
      <c r="E81" s="45">
        <v>4062.8429999999998</v>
      </c>
      <c r="F81" s="33">
        <f>E81/D81-100%</f>
        <v>-0.46693973667143684</v>
      </c>
      <c r="G81" s="7"/>
    </row>
    <row r="82" spans="1:8" x14ac:dyDescent="0.4">
      <c r="A82" s="29">
        <v>2</v>
      </c>
      <c r="B82" s="29" t="s">
        <v>43</v>
      </c>
      <c r="C82" s="45" t="s">
        <v>44</v>
      </c>
      <c r="D82" s="45">
        <v>5880.7250414810005</v>
      </c>
      <c r="E82" s="45">
        <v>3179.519757646</v>
      </c>
      <c r="F82" s="33">
        <f>E82/D82-100%</f>
        <v>-0.45933201514803856</v>
      </c>
    </row>
    <row r="84" spans="1:8" x14ac:dyDescent="0.4">
      <c r="A84" s="6" t="s">
        <v>98</v>
      </c>
    </row>
    <row r="85" spans="1:8" ht="105.25" customHeight="1" x14ac:dyDescent="0.4">
      <c r="A85" s="101" t="s">
        <v>133</v>
      </c>
      <c r="B85" s="101"/>
      <c r="C85" s="101"/>
      <c r="D85" s="101"/>
      <c r="E85" s="101"/>
      <c r="F85" s="101"/>
      <c r="G85" s="46"/>
      <c r="H85" s="46"/>
    </row>
    <row r="87" spans="1:8" x14ac:dyDescent="0.4">
      <c r="A87" s="6" t="s">
        <v>99</v>
      </c>
      <c r="B87" s="6"/>
      <c r="C87" s="6"/>
      <c r="D87" s="6"/>
      <c r="E87" s="6"/>
      <c r="F87" s="6"/>
      <c r="G87" s="6"/>
      <c r="H87" s="6"/>
    </row>
    <row r="88" spans="1:8" ht="89.5" customHeight="1" x14ac:dyDescent="0.4">
      <c r="A88" s="101" t="s">
        <v>102</v>
      </c>
      <c r="B88" s="101"/>
      <c r="C88" s="101"/>
      <c r="D88" s="101"/>
      <c r="E88" s="101"/>
      <c r="F88" s="46"/>
      <c r="G88" s="46"/>
      <c r="H88" s="47"/>
    </row>
    <row r="89" spans="1:8" x14ac:dyDescent="0.4">
      <c r="A89" s="101"/>
      <c r="B89" s="101"/>
      <c r="C89" s="101"/>
      <c r="D89" s="101"/>
    </row>
    <row r="90" spans="1:8" x14ac:dyDescent="0.4">
      <c r="A90" s="101"/>
      <c r="B90" s="101"/>
      <c r="C90" s="101"/>
      <c r="D90" s="101"/>
    </row>
  </sheetData>
  <mergeCells count="42">
    <mergeCell ref="J7:L7"/>
    <mergeCell ref="G13:G25"/>
    <mergeCell ref="H13:H25"/>
    <mergeCell ref="B13:B25"/>
    <mergeCell ref="D13:D25"/>
    <mergeCell ref="A90:D90"/>
    <mergeCell ref="A28:D28"/>
    <mergeCell ref="E28:L28"/>
    <mergeCell ref="A89:D89"/>
    <mergeCell ref="A36:E36"/>
    <mergeCell ref="A88:E88"/>
    <mergeCell ref="A85:F85"/>
    <mergeCell ref="A49:E49"/>
    <mergeCell ref="A29:B29"/>
    <mergeCell ref="C29:C31"/>
    <mergeCell ref="D29:D31"/>
    <mergeCell ref="E29:F30"/>
    <mergeCell ref="G29:H30"/>
    <mergeCell ref="A30:A31"/>
    <mergeCell ref="B30:B31"/>
    <mergeCell ref="J10:J11"/>
    <mergeCell ref="K10:K11"/>
    <mergeCell ref="M28:M31"/>
    <mergeCell ref="N28:N31"/>
    <mergeCell ref="I29:J30"/>
    <mergeCell ref="K29:L30"/>
    <mergeCell ref="E13:E25"/>
    <mergeCell ref="F13:F25"/>
    <mergeCell ref="A2:J2"/>
    <mergeCell ref="A3:J3"/>
    <mergeCell ref="A6:J6"/>
    <mergeCell ref="A9:A11"/>
    <mergeCell ref="B9:G9"/>
    <mergeCell ref="H9:H11"/>
    <mergeCell ref="I9:L9"/>
    <mergeCell ref="B10:B11"/>
    <mergeCell ref="C10:C11"/>
    <mergeCell ref="L10:L11"/>
    <mergeCell ref="D10:D11"/>
    <mergeCell ref="E10:F10"/>
    <mergeCell ref="G10:G11"/>
    <mergeCell ref="I10:I11"/>
  </mergeCells>
  <phoneticPr fontId="12" type="noConversion"/>
  <printOptions horizontalCentered="1"/>
  <pageMargins left="3.937007874015748E-2" right="3.937007874015748E-2" top="0.35433070866141736" bottom="0.35433070866141736" header="0.11811023622047245" footer="0.11811023622047245"/>
  <pageSetup paperSize="8" scale="45" fitToHeight="0" orientation="landscape" r:id="rId1"/>
  <rowBreaks count="3" manualBreakCount="3">
    <brk id="27" max="13" man="1"/>
    <brk id="34" max="13" man="1"/>
    <brk id="6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Gulsinai Aubakirova [Гульсинай Аубакирова]</dc:creator>
  <cp:lastModifiedBy>Askar-Ali Kadiruly [Асқар-Әлі Кадірұлы]</cp:lastModifiedBy>
  <cp:lastPrinted>2026-06-25T05:55:47Z</cp:lastPrinted>
  <dcterms:created xsi:type="dcterms:W3CDTF">2024-03-01T09:45:38Z</dcterms:created>
  <dcterms:modified xsi:type="dcterms:W3CDTF">2026-07-20T05:40:52Z</dcterms:modified>
</cp:coreProperties>
</file>